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TS-WXLEAE\disk\調査士会データ\マスター\共有ドキュメント\17 協働会\02 販売物品、発注書・発注履歴\丸十服装\カタログ・発注書\作業服カタログ　データ\"/>
    </mc:Choice>
  </mc:AlternateContent>
  <bookViews>
    <workbookView xWindow="10485" yWindow="3030" windowWidth="17970" windowHeight="11760"/>
  </bookViews>
  <sheets>
    <sheet name="作業服　発注書 (金額計算)" sheetId="9" r:id="rId1"/>
  </sheets>
  <definedNames>
    <definedName name="_xlnm.Print_Area" localSheetId="0">'作業服　発注書 (金額計算)'!$B$2:$AD$32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5" i="9" l="1"/>
  <c r="D45" i="9"/>
  <c r="J38" i="9"/>
  <c r="J39" i="9" s="1"/>
  <c r="D38" i="9"/>
  <c r="D39" i="9" s="1"/>
  <c r="AF60" i="9"/>
  <c r="Q70" i="9"/>
  <c r="U70" i="9"/>
  <c r="D21" i="9"/>
  <c r="AF61" i="9"/>
  <c r="AF62" i="9"/>
  <c r="AF63" i="9"/>
  <c r="D14" i="9"/>
  <c r="E14" i="9"/>
  <c r="D15" i="9"/>
  <c r="E15" i="9"/>
  <c r="D20" i="9"/>
  <c r="D19" i="9"/>
  <c r="U69" i="9"/>
  <c r="U68" i="9"/>
  <c r="U67" i="9"/>
  <c r="Q68" i="9"/>
  <c r="Q69" i="9"/>
  <c r="AG69" i="9" s="1"/>
  <c r="AH69" i="9" s="1"/>
  <c r="AA20" i="9" s="1"/>
  <c r="Q67" i="9"/>
  <c r="Q63" i="9"/>
  <c r="U63" i="9"/>
  <c r="AC63" i="9" s="1"/>
  <c r="Y63" i="9"/>
  <c r="AE63" i="9"/>
  <c r="Q61" i="9"/>
  <c r="U61" i="9"/>
  <c r="AC61" i="9" s="1"/>
  <c r="Y61" i="9"/>
  <c r="AE61" i="9"/>
  <c r="Q62" i="9"/>
  <c r="U62" i="9"/>
  <c r="AC62" i="9" s="1"/>
  <c r="Y62" i="9"/>
  <c r="AE62" i="9"/>
  <c r="AE60" i="9"/>
  <c r="Y60" i="9"/>
  <c r="U60" i="9"/>
  <c r="Q60" i="9"/>
  <c r="E16" i="9"/>
  <c r="D16" i="9"/>
  <c r="D13" i="9"/>
  <c r="E13" i="9"/>
  <c r="D18" i="9"/>
  <c r="AC60" i="9" l="1"/>
  <c r="AG68" i="9"/>
  <c r="AH68" i="9" s="1"/>
  <c r="AA19" i="9" s="1"/>
  <c r="AG70" i="9"/>
  <c r="AH70" i="9" s="1"/>
  <c r="AA21" i="9" s="1"/>
  <c r="AG67" i="9"/>
  <c r="AH67" i="9" s="1"/>
  <c r="AA18" i="9" s="1"/>
  <c r="AG62" i="9"/>
  <c r="AH62" i="9" s="1"/>
  <c r="AA15" i="9" s="1"/>
  <c r="AG61" i="9"/>
  <c r="AH61" i="9" s="1"/>
  <c r="AA14" i="9" s="1"/>
  <c r="AG63" i="9"/>
  <c r="AH63" i="9" s="1"/>
  <c r="AA16" i="9" s="1"/>
  <c r="AG60" i="9" l="1"/>
  <c r="AH60" i="9" s="1"/>
  <c r="AA13" i="9" s="1"/>
  <c r="AA22" i="9" l="1"/>
</calcChain>
</file>

<file path=xl/comments1.xml><?xml version="1.0" encoding="utf-8"?>
<comments xmlns="http://schemas.openxmlformats.org/spreadsheetml/2006/main">
  <authors>
    <author>tamda-jimusyo</author>
  </authors>
  <commentList>
    <comment ref="M6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tamda-jimusyo:</t>
        </r>
        <r>
          <rPr>
            <sz val="9"/>
            <color indexed="81"/>
            <rFont val="ＭＳ Ｐゴシック"/>
            <family val="3"/>
            <charset val="128"/>
          </rPr>
          <t xml:space="preserve">
赤字の金額を変えてね(^_-)-☆</t>
        </r>
      </text>
    </comment>
  </commentList>
</comments>
</file>

<file path=xl/sharedStrings.xml><?xml version="1.0" encoding="utf-8"?>
<sst xmlns="http://schemas.openxmlformats.org/spreadsheetml/2006/main" count="155" uniqueCount="110">
  <si>
    <t xml:space="preserve"> 作　業　服 発 注 書 　</t>
    <rPh sb="1" eb="2">
      <t>サク</t>
    </rPh>
    <rPh sb="3" eb="4">
      <t>ギョウ</t>
    </rPh>
    <rPh sb="5" eb="6">
      <t>フク</t>
    </rPh>
    <rPh sb="7" eb="8">
      <t>ハツ</t>
    </rPh>
    <rPh sb="9" eb="10">
      <t>チュウ</t>
    </rPh>
    <rPh sb="11" eb="12">
      <t>ショ</t>
    </rPh>
    <phoneticPr fontId="2"/>
  </si>
  <si>
    <t>発注日：　　　</t>
    <rPh sb="0" eb="2">
      <t>ハッチュウ</t>
    </rPh>
    <rPh sb="2" eb="3">
      <t>ビ</t>
    </rPh>
    <phoneticPr fontId="2"/>
  </si>
  <si>
    <t>（コードNO　　　　　　　　　　　　　）</t>
    <phoneticPr fontId="2"/>
  </si>
  <si>
    <t xml:space="preserve">        一般社団法人　調査士愛知協働会　　　</t>
    <rPh sb="8" eb="10">
      <t>イッパン</t>
    </rPh>
    <rPh sb="10" eb="12">
      <t>シャダン</t>
    </rPh>
    <rPh sb="12" eb="14">
      <t>ホウジン</t>
    </rPh>
    <rPh sb="15" eb="18">
      <t>チョウサシ</t>
    </rPh>
    <rPh sb="18" eb="20">
      <t>アイチ</t>
    </rPh>
    <rPh sb="20" eb="23">
      <t>キョウドウカイ</t>
    </rPh>
    <phoneticPr fontId="2"/>
  </si>
  <si>
    <t>電話：052(586)1200　　FAX：052(586)1222
MAIL： kyoudoukai-aichi@chosashi-aichi.or.jp</t>
    <rPh sb="0" eb="2">
      <t>デンワ</t>
    </rPh>
    <phoneticPr fontId="2"/>
  </si>
  <si>
    <t>会員名：</t>
    <rPh sb="0" eb="3">
      <t>カイインメイ</t>
    </rPh>
    <phoneticPr fontId="2"/>
  </si>
  <si>
    <t>会員番号：</t>
    <rPh sb="0" eb="4">
      <t>カイインバンゴウ</t>
    </rPh>
    <phoneticPr fontId="2"/>
  </si>
  <si>
    <t>ご担当者名：</t>
    <rPh sb="1" eb="5">
      <t>タントウシャメイ</t>
    </rPh>
    <phoneticPr fontId="2"/>
  </si>
  <si>
    <t>送付先：　〒</t>
    <rPh sb="0" eb="3">
      <t>ソウフサキ</t>
    </rPh>
    <phoneticPr fontId="2"/>
  </si>
  <si>
    <t>電話：</t>
    <rPh sb="0" eb="2">
      <t>デンワ</t>
    </rPh>
    <phoneticPr fontId="2"/>
  </si>
  <si>
    <t>ＦＡＸ：</t>
    <phoneticPr fontId="2"/>
  </si>
  <si>
    <t>※発注者情報として太枠内をご記入ください。</t>
  </si>
  <si>
    <t>発注履歴　　①前回　令和　　　年　　　月頃　　／　　②新規ご発注　　　</t>
    <rPh sb="0" eb="2">
      <t>ハッチュウ</t>
    </rPh>
    <rPh sb="2" eb="4">
      <t>リレキ</t>
    </rPh>
    <rPh sb="7" eb="9">
      <t>ゼンカイ</t>
    </rPh>
    <rPh sb="10" eb="12">
      <t>レイワ</t>
    </rPh>
    <rPh sb="15" eb="16">
      <t>ネン</t>
    </rPh>
    <rPh sb="19" eb="20">
      <t>ガツ</t>
    </rPh>
    <rPh sb="20" eb="21">
      <t>コロ</t>
    </rPh>
    <rPh sb="27" eb="29">
      <t>シンキ</t>
    </rPh>
    <rPh sb="30" eb="32">
      <t>ハッチュウ</t>
    </rPh>
    <phoneticPr fontId="2"/>
  </si>
  <si>
    <t>品番</t>
    <rPh sb="0" eb="2">
      <t>ヒンバン</t>
    </rPh>
    <phoneticPr fontId="2"/>
  </si>
  <si>
    <t>春夏/秋冬</t>
    <rPh sb="0" eb="2">
      <t>ハルナツ</t>
    </rPh>
    <rPh sb="3" eb="5">
      <t>アキフユ</t>
    </rPh>
    <phoneticPr fontId="2"/>
  </si>
  <si>
    <t>種類</t>
    <rPh sb="0" eb="2">
      <t>シュルイ</t>
    </rPh>
    <phoneticPr fontId="2"/>
  </si>
  <si>
    <t>色</t>
    <rPh sb="0" eb="1">
      <t>イロ</t>
    </rPh>
    <phoneticPr fontId="2"/>
  </si>
  <si>
    <t>サイズ</t>
    <phoneticPr fontId="2"/>
  </si>
  <si>
    <t>ワッペン</t>
    <phoneticPr fontId="2"/>
  </si>
  <si>
    <t>刺繍</t>
    <rPh sb="0" eb="2">
      <t>シシュウ</t>
    </rPh>
    <phoneticPr fontId="2"/>
  </si>
  <si>
    <t>刺繍する文字（事務所名）（個人名）</t>
    <rPh sb="0" eb="2">
      <t>シシュウ</t>
    </rPh>
    <rPh sb="4" eb="6">
      <t>モジ</t>
    </rPh>
    <rPh sb="7" eb="9">
      <t>ジム</t>
    </rPh>
    <rPh sb="9" eb="10">
      <t>ショ</t>
    </rPh>
    <rPh sb="10" eb="11">
      <t>メイ</t>
    </rPh>
    <rPh sb="13" eb="16">
      <t>コジンメイ</t>
    </rPh>
    <phoneticPr fontId="2"/>
  </si>
  <si>
    <t>刺繍色</t>
    <rPh sb="0" eb="3">
      <t>シシュウイロ</t>
    </rPh>
    <phoneticPr fontId="2"/>
  </si>
  <si>
    <t>数量</t>
    <rPh sb="0" eb="2">
      <t>スウリョウ</t>
    </rPh>
    <phoneticPr fontId="2"/>
  </si>
  <si>
    <t>金額（税込）</t>
    <rPh sb="0" eb="2">
      <t>キンガク</t>
    </rPh>
    <rPh sb="3" eb="5">
      <t>ゼイコ</t>
    </rPh>
    <phoneticPr fontId="2"/>
  </si>
  <si>
    <t>上着</t>
    <rPh sb="0" eb="2">
      <t>ウワギ</t>
    </rPh>
    <phoneticPr fontId="2"/>
  </si>
  <si>
    <t>胸</t>
    <rPh sb="0" eb="1">
      <t>ムネ</t>
    </rPh>
    <phoneticPr fontId="2"/>
  </si>
  <si>
    <t>カーゴパンツ</t>
    <phoneticPr fontId="2"/>
  </si>
  <si>
    <t>◆その他◆</t>
    <rPh sb="3" eb="4">
      <t>タ</t>
    </rPh>
    <phoneticPr fontId="2"/>
  </si>
  <si>
    <t>・この発注書を、協働会へFAXまたはメールでお申し込みください。</t>
    <rPh sb="3" eb="6">
      <t>ハッチュウショ</t>
    </rPh>
    <rPh sb="23" eb="24">
      <t>モウ</t>
    </rPh>
    <rPh sb="25" eb="26">
      <t>コ</t>
    </rPh>
    <phoneticPr fontId="2"/>
  </si>
  <si>
    <t xml:space="preserve"> （FAX 052-586-1223　/  MAIL kyoudoukai-aichi@chosashi-aichi.or.jp ）</t>
    <phoneticPr fontId="2"/>
  </si>
  <si>
    <t>・不良品以外の返品・交換は一切お受け致しておりません。</t>
    <phoneticPr fontId="2"/>
  </si>
  <si>
    <t>A5078以外</t>
    <rPh sb="5" eb="7">
      <t>イガイ</t>
    </rPh>
    <phoneticPr fontId="2"/>
  </si>
  <si>
    <t>A5078</t>
    <phoneticPr fontId="2"/>
  </si>
  <si>
    <t>1着当たり</t>
    <rPh sb="1" eb="2">
      <t>チャク</t>
    </rPh>
    <rPh sb="2" eb="3">
      <t>ア</t>
    </rPh>
    <phoneticPr fontId="2"/>
  </si>
  <si>
    <t>A5071</t>
    <phoneticPr fontId="2"/>
  </si>
  <si>
    <t>ブルー×ｼﾙﾊﾞｰ</t>
    <phoneticPr fontId="2"/>
  </si>
  <si>
    <r>
      <t>SS</t>
    </r>
    <r>
      <rPr>
        <sz val="6"/>
        <rFont val="ＭＳ Ｐゴシック"/>
        <family val="3"/>
        <charset val="128"/>
      </rPr>
      <t>（女性対応ｼﾙｴｯﾄ）</t>
    </r>
    <rPh sb="3" eb="5">
      <t>ジョセイ</t>
    </rPh>
    <rPh sb="5" eb="7">
      <t>タイオウ</t>
    </rPh>
    <phoneticPr fontId="2"/>
  </si>
  <si>
    <t>金額（税込み）</t>
    <rPh sb="0" eb="2">
      <t>キンガク</t>
    </rPh>
    <rPh sb="3" eb="5">
      <t>ゼイコ</t>
    </rPh>
    <phoneticPr fontId="2"/>
  </si>
  <si>
    <t>大きいサイズ</t>
    <rPh sb="0" eb="1">
      <t>オオ</t>
    </rPh>
    <phoneticPr fontId="2"/>
  </si>
  <si>
    <t>加算額</t>
    <rPh sb="0" eb="3">
      <t>カサンガク</t>
    </rPh>
    <phoneticPr fontId="2"/>
  </si>
  <si>
    <t>金額</t>
    <rPh sb="0" eb="2">
      <t>キンガク</t>
    </rPh>
    <phoneticPr fontId="2"/>
  </si>
  <si>
    <t>A5070</t>
    <phoneticPr fontId="2"/>
  </si>
  <si>
    <t>ネイビー×ｼﾙﾊﾞｰ</t>
    <phoneticPr fontId="2"/>
  </si>
  <si>
    <t>S（女性対応ｼﾙｴｯﾄ）</t>
    <rPh sb="2" eb="4">
      <t>ジョセイ</t>
    </rPh>
    <rPh sb="4" eb="6">
      <t>タイオウ</t>
    </rPh>
    <phoneticPr fontId="2"/>
  </si>
  <si>
    <t>シルバー×ﾁｬｺｰﾙ</t>
    <phoneticPr fontId="2"/>
  </si>
  <si>
    <t>M</t>
    <phoneticPr fontId="2"/>
  </si>
  <si>
    <t>A5170</t>
    <phoneticPr fontId="2"/>
  </si>
  <si>
    <t>グリーン×ｼﾙﾊﾞｰ</t>
    <phoneticPr fontId="2"/>
  </si>
  <si>
    <t>L</t>
    <phoneticPr fontId="2"/>
  </si>
  <si>
    <t>チャコール×ｼﾙﾊﾞｰ</t>
    <phoneticPr fontId="2"/>
  </si>
  <si>
    <t>LL</t>
    <phoneticPr fontId="2"/>
  </si>
  <si>
    <t>オレンジ×ｼﾙﾊﾞｰ</t>
    <phoneticPr fontId="2"/>
  </si>
  <si>
    <t>3L</t>
    <phoneticPr fontId="2"/>
  </si>
  <si>
    <t>パンツ</t>
    <phoneticPr fontId="2"/>
  </si>
  <si>
    <t>A5075</t>
    <phoneticPr fontId="2"/>
  </si>
  <si>
    <t>4L</t>
    <phoneticPr fontId="2"/>
  </si>
  <si>
    <t>A5076(女性)</t>
    <rPh sb="6" eb="8">
      <t>ジョセイ</t>
    </rPh>
    <phoneticPr fontId="2"/>
  </si>
  <si>
    <t>5L</t>
    <phoneticPr fontId="2"/>
  </si>
  <si>
    <t>A5175</t>
    <phoneticPr fontId="2"/>
  </si>
  <si>
    <t>A5176(女性)</t>
    <rPh sb="6" eb="8">
      <t>ジョセイ</t>
    </rPh>
    <phoneticPr fontId="2"/>
  </si>
  <si>
    <t>加算額</t>
    <rPh sb="0" eb="2">
      <t>カサン</t>
    </rPh>
    <rPh sb="2" eb="3">
      <t>ガク</t>
    </rPh>
    <phoneticPr fontId="2"/>
  </si>
  <si>
    <t>３Ｌ</t>
    <phoneticPr fontId="2"/>
  </si>
  <si>
    <t>４Ｌ</t>
    <phoneticPr fontId="2"/>
  </si>
  <si>
    <t>５Ｌ</t>
    <phoneticPr fontId="2"/>
  </si>
  <si>
    <t>無し</t>
    <rPh sb="0" eb="1">
      <t>ナ</t>
    </rPh>
    <phoneticPr fontId="2"/>
  </si>
  <si>
    <t>３Ｌ（Ａ５０７８）</t>
    <phoneticPr fontId="2"/>
  </si>
  <si>
    <t>４Ｌ（Ａ５０７８）</t>
    <phoneticPr fontId="2"/>
  </si>
  <si>
    <t>背中</t>
    <rPh sb="0" eb="2">
      <t>セナカ</t>
    </rPh>
    <phoneticPr fontId="2"/>
  </si>
  <si>
    <t>５Ｌ（Ａ５０７８）</t>
    <phoneticPr fontId="2"/>
  </si>
  <si>
    <t>胸と背中</t>
    <rPh sb="0" eb="1">
      <t>ムネ</t>
    </rPh>
    <rPh sb="2" eb="4">
      <t>セナカ</t>
    </rPh>
    <phoneticPr fontId="2"/>
  </si>
  <si>
    <t>1ヶ所</t>
    <rPh sb="2" eb="3">
      <t>ショ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</si>
  <si>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</si>
  <si>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2か所</t>
    <rPh sb="2" eb="3">
      <t>ショ</t>
    </rPh>
    <phoneticPr fontId="2"/>
  </si>
  <si>
    <t>事務所名+氏名</t>
    <rPh sb="0" eb="2">
      <t>ジム</t>
    </rPh>
    <rPh sb="2" eb="3">
      <t>ショ</t>
    </rPh>
    <rPh sb="3" eb="4">
      <t>メイ</t>
    </rPh>
    <rPh sb="5" eb="7">
      <t>シメイ</t>
    </rPh>
    <phoneticPr fontId="2"/>
  </si>
  <si>
    <t>黒(P1197)</t>
    <rPh sb="0" eb="1">
      <t>クロ</t>
    </rPh>
    <phoneticPr fontId="2"/>
  </si>
  <si>
    <t>赤(P9922)</t>
    <rPh sb="0" eb="1">
      <t>アカ</t>
    </rPh>
    <phoneticPr fontId="2"/>
  </si>
  <si>
    <t>個人名</t>
    <rPh sb="0" eb="2">
      <t>コジン</t>
    </rPh>
    <rPh sb="2" eb="3">
      <t>メイ</t>
    </rPh>
    <phoneticPr fontId="2"/>
  </si>
  <si>
    <t>橙(P1331)</t>
    <rPh sb="0" eb="1">
      <t>ダイダイ</t>
    </rPh>
    <phoneticPr fontId="2"/>
  </si>
  <si>
    <t>黄(P1095)</t>
    <rPh sb="0" eb="1">
      <t>キ</t>
    </rPh>
    <phoneticPr fontId="2"/>
  </si>
  <si>
    <t>青(P2520)</t>
    <rPh sb="0" eb="1">
      <t>アオ</t>
    </rPh>
    <phoneticPr fontId="2"/>
  </si>
  <si>
    <t>緑(P1405)</t>
    <rPh sb="0" eb="1">
      <t>ミドリ</t>
    </rPh>
    <phoneticPr fontId="2"/>
  </si>
  <si>
    <t>以降</t>
    <rPh sb="0" eb="2">
      <t>イコウ</t>
    </rPh>
    <phoneticPr fontId="2"/>
  </si>
  <si>
    <t>・注文合計額が税込33,000円未満の場合、別途、送料880円かかります。</t>
    <phoneticPr fontId="2"/>
  </si>
  <si>
    <t>（備考）※ご質問等はこちらへ</t>
    <phoneticPr fontId="2"/>
  </si>
  <si>
    <t>○  刺繍費用について（価格表）</t>
    <rPh sb="3" eb="5">
      <t>シシュウ</t>
    </rPh>
    <rPh sb="5" eb="7">
      <t>ヒヨウ</t>
    </rPh>
    <rPh sb="12" eb="14">
      <t>カカク</t>
    </rPh>
    <rPh sb="14" eb="15">
      <t>ヒョウ</t>
    </rPh>
    <phoneticPr fontId="2"/>
  </si>
  <si>
    <t>令和　 　年　 　月　 　日</t>
    <phoneticPr fontId="2"/>
  </si>
  <si>
    <t>・注文内容の変更など急を要する場合は丸十服装㈱へご連絡ください。（06-6552-3921）</t>
    <rPh sb="1" eb="3">
      <t>チュウモン</t>
    </rPh>
    <rPh sb="3" eb="5">
      <t>ナイヨウ</t>
    </rPh>
    <rPh sb="10" eb="11">
      <t>キュウ</t>
    </rPh>
    <rPh sb="12" eb="13">
      <t>ヨウ</t>
    </rPh>
    <rPh sb="15" eb="17">
      <t>バアイ</t>
    </rPh>
    <rPh sb="25" eb="27">
      <t>レンラク</t>
    </rPh>
    <phoneticPr fontId="2"/>
  </si>
  <si>
    <t>1着</t>
    <rPh sb="1" eb="2">
      <t>チャク</t>
    </rPh>
    <phoneticPr fontId="2"/>
  </si>
  <si>
    <t>2着</t>
    <rPh sb="1" eb="2">
      <t>チャク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</si>
  <si>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</si>
  <si>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</si>
  <si>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作業着
色</t>
    <rPh sb="0" eb="3">
      <t>サギョウギ</t>
    </rPh>
    <rPh sb="4" eb="5">
      <t>イロ</t>
    </rPh>
    <phoneticPr fontId="2"/>
  </si>
  <si>
    <t>作業着
サイズ</t>
    <rPh sb="0" eb="3">
      <t>サギョウギ</t>
    </rPh>
    <phoneticPr fontId="2"/>
  </si>
  <si>
    <t>275円ずつ加算</t>
    <rPh sb="3" eb="4">
      <t>エン</t>
    </rPh>
    <rPh sb="6" eb="8">
      <t>カサン</t>
    </rPh>
    <phoneticPr fontId="2"/>
  </si>
  <si>
    <t>550円ずつ加算</t>
    <rPh sb="3" eb="4">
      <t>エン</t>
    </rPh>
    <rPh sb="6" eb="8">
      <t>カサン</t>
    </rPh>
    <phoneticPr fontId="2"/>
  </si>
  <si>
    <t>カーゴパンツには裾上げテープが付属しています。</t>
    <phoneticPr fontId="2"/>
  </si>
  <si>
    <t>初回型作成　+（刺繍1ヶ所）</t>
    <rPh sb="0" eb="2">
      <t>ショカイ</t>
    </rPh>
    <rPh sb="2" eb="3">
      <t>カタ</t>
    </rPh>
    <rPh sb="3" eb="5">
      <t>サクセイ</t>
    </rPh>
    <rPh sb="8" eb="10">
      <t>シシュウ</t>
    </rPh>
    <rPh sb="12" eb="13">
      <t>ショ</t>
    </rPh>
    <phoneticPr fontId="2"/>
  </si>
  <si>
    <t>初回型作成　+（刺繍2か所）</t>
    <rPh sb="0" eb="2">
      <t>ショカイ</t>
    </rPh>
    <rPh sb="2" eb="3">
      <t>カタ</t>
    </rPh>
    <rPh sb="3" eb="5">
      <t>サクセイ</t>
    </rPh>
    <rPh sb="8" eb="10">
      <t>シシュウ</t>
    </rPh>
    <rPh sb="12" eb="13">
      <t>ショ</t>
    </rPh>
    <phoneticPr fontId="2"/>
  </si>
  <si>
    <t>（刺繍1ヶ所）</t>
    <rPh sb="1" eb="3">
      <t>シシュウ</t>
    </rPh>
    <rPh sb="5" eb="6">
      <t>ショ</t>
    </rPh>
    <phoneticPr fontId="2"/>
  </si>
  <si>
    <t>（刺繍2ヶ所）</t>
    <rPh sb="1" eb="3">
      <t>シシュウ</t>
    </rPh>
    <rPh sb="5" eb="6">
      <t>ショ</t>
    </rPh>
    <phoneticPr fontId="2"/>
  </si>
  <si>
    <t>・事務所名のみの場合（初回）</t>
    <rPh sb="1" eb="3">
      <t>ジム</t>
    </rPh>
    <rPh sb="3" eb="4">
      <t>ショ</t>
    </rPh>
    <rPh sb="4" eb="5">
      <t>メイ</t>
    </rPh>
    <rPh sb="8" eb="10">
      <t>バアイ</t>
    </rPh>
    <rPh sb="11" eb="13">
      <t>ショカイ</t>
    </rPh>
    <phoneticPr fontId="2"/>
  </si>
  <si>
    <t>・ 事務所名と個人氏名を刺繍する場合（初回）</t>
    <rPh sb="2" eb="4">
      <t>ジム</t>
    </rPh>
    <rPh sb="4" eb="5">
      <t>ショ</t>
    </rPh>
    <rPh sb="5" eb="6">
      <t>メイ</t>
    </rPh>
    <rPh sb="7" eb="9">
      <t>コジン</t>
    </rPh>
    <rPh sb="9" eb="11">
      <t>シメイ</t>
    </rPh>
    <rPh sb="12" eb="14">
      <t>シシュウ</t>
    </rPh>
    <rPh sb="16" eb="18">
      <t>バアイ</t>
    </rPh>
    <rPh sb="19" eb="21">
      <t>ショカイ</t>
    </rPh>
    <phoneticPr fontId="2"/>
  </si>
  <si>
    <t>　　次回以降に追加発注する場合</t>
    <rPh sb="2" eb="4">
      <t>ジカイ</t>
    </rPh>
    <rPh sb="4" eb="6">
      <t>イコウ</t>
    </rPh>
    <rPh sb="7" eb="9">
      <t>ツイカ</t>
    </rPh>
    <phoneticPr fontId="21"/>
  </si>
  <si>
    <t>　　次回以降に追加発注する場合</t>
    <rPh sb="2" eb="4">
      <t>ジカイ</t>
    </rPh>
    <rPh sb="7" eb="9">
      <t>ツイカ</t>
    </rPh>
    <phoneticPr fontId="21"/>
  </si>
  <si>
    <t>・刺繍費用は初回発注の場合、型代：2.310円（税込）+刺繍代金が必要です。</t>
    <rPh sb="8" eb="10">
      <t>ハッチュウ</t>
    </rPh>
    <rPh sb="11" eb="13">
      <t>バアイ</t>
    </rPh>
    <rPh sb="28" eb="30">
      <t>シシュウ</t>
    </rPh>
    <rPh sb="30" eb="32">
      <t>ダイキン</t>
    </rPh>
    <phoneticPr fontId="2"/>
  </si>
  <si>
    <r>
      <t>合計金額（</t>
    </r>
    <r>
      <rPr>
        <sz val="16"/>
        <color rgb="FFFF0000"/>
        <rFont val="ＭＳ Ｐゴシック"/>
        <family val="3"/>
        <charset val="128"/>
      </rPr>
      <t>刺繍代金、送料は含んでおりません。</t>
    </r>
    <r>
      <rPr>
        <sz val="16"/>
        <rFont val="ＭＳ Ｐゴシック"/>
        <family val="3"/>
        <charset val="128"/>
      </rPr>
      <t>）　　　　⇒</t>
    </r>
    <rPh sb="0" eb="2">
      <t>ゴウケイ</t>
    </rPh>
    <rPh sb="2" eb="4">
      <t>キンガク</t>
    </rPh>
    <phoneticPr fontId="2"/>
  </si>
  <si>
    <t>　次回以降の刺繍費用は型代は不要です。（下の価格表をご確認ください。）</t>
    <rPh sb="1" eb="3">
      <t>ジカイ</t>
    </rPh>
    <rPh sb="3" eb="5">
      <t>イコウ</t>
    </rPh>
    <rPh sb="6" eb="8">
      <t>シシュウ</t>
    </rPh>
    <rPh sb="8" eb="10">
      <t>ヒヨウ</t>
    </rPh>
    <rPh sb="11" eb="13">
      <t>カタダイ</t>
    </rPh>
    <rPh sb="14" eb="16">
      <t>フヨウ</t>
    </rPh>
    <rPh sb="20" eb="21">
      <t>シタ</t>
    </rPh>
    <rPh sb="22" eb="25">
      <t>カカクヒョウ</t>
    </rPh>
    <rPh sb="27" eb="29">
      <t>カクニン</t>
    </rPh>
    <phoneticPr fontId="2"/>
  </si>
  <si>
    <t>・納期の目安は、事務所名などの刺繍が無い場合は約２週間、刺繡ありの場合は約３週間です。</t>
    <rPh sb="1" eb="3">
      <t>ノウキ</t>
    </rPh>
    <rPh sb="4" eb="6">
      <t>メヤス</t>
    </rPh>
    <rPh sb="8" eb="10">
      <t>ジム</t>
    </rPh>
    <rPh sb="10" eb="11">
      <t>ショ</t>
    </rPh>
    <rPh sb="11" eb="12">
      <t>メイ</t>
    </rPh>
    <rPh sb="15" eb="17">
      <t>シシュウ</t>
    </rPh>
    <rPh sb="18" eb="19">
      <t>ナ</t>
    </rPh>
    <rPh sb="20" eb="22">
      <t>バアイ</t>
    </rPh>
    <rPh sb="23" eb="24">
      <t>ヤク</t>
    </rPh>
    <rPh sb="25" eb="27">
      <t>シュウカン</t>
    </rPh>
    <rPh sb="28" eb="30">
      <t>シシュウ</t>
    </rPh>
    <rPh sb="33" eb="35">
      <t>バアイ</t>
    </rPh>
    <rPh sb="36" eb="37">
      <t>ヤク</t>
    </rPh>
    <rPh sb="38" eb="40">
      <t>シュウカン</t>
    </rPh>
    <phoneticPr fontId="2"/>
  </si>
  <si>
    <t>・商品到着後、協働会から請求書を発行しますので代金を入金して下さい。</t>
    <rPh sb="1" eb="3">
      <t>ショウヒン</t>
    </rPh>
    <rPh sb="3" eb="5">
      <t>トウチャク</t>
    </rPh>
    <rPh sb="5" eb="6">
      <t>ゴ</t>
    </rPh>
    <rPh sb="7" eb="10">
      <t>キョウドウカイ</t>
    </rPh>
    <rPh sb="12" eb="15">
      <t>セイキュウショ</t>
    </rPh>
    <rPh sb="16" eb="18">
      <t>ハッコウ</t>
    </rPh>
    <rPh sb="23" eb="25">
      <t>ダイキン</t>
    </rPh>
    <rPh sb="26" eb="28">
      <t>ニュウキン</t>
    </rPh>
    <rPh sb="30" eb="31">
      <t>クダ</t>
    </rPh>
    <phoneticPr fontId="2"/>
  </si>
  <si>
    <t>・ロゴワッペンは1ヵ所につき1,380円（税込）かかります。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</si>
</sst>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[$]ggge&quot;年&quot;m&quot;月&quot;d&quot;日&quot;;@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i/>
      <u/>
      <sz val="3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2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5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/>
    <xf numFmtId="0" fontId="8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2" fillId="0" borderId="1" xfId="0" applyFont="1" applyBorder="1"/>
    <xf numFmtId="0" fontId="1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4" xfId="0" applyFont="1" applyBorder="1"/>
    <xf numFmtId="0" fontId="10" fillId="0" borderId="8" xfId="0" applyFont="1" applyBorder="1"/>
    <xf numFmtId="0" fontId="5" fillId="2" borderId="1" xfId="0" applyFont="1" applyFill="1" applyBorder="1"/>
    <xf numFmtId="0" fontId="5" fillId="2" borderId="0" xfId="0" applyFont="1" applyFill="1"/>
    <xf numFmtId="0" fontId="6" fillId="2" borderId="0" xfId="0" applyFont="1" applyFill="1"/>
    <xf numFmtId="0" fontId="6" fillId="0" borderId="5" xfId="0" applyFont="1" applyBorder="1"/>
    <xf numFmtId="0" fontId="5" fillId="0" borderId="5" xfId="0" applyFont="1" applyBorder="1"/>
    <xf numFmtId="0" fontId="6" fillId="0" borderId="4" xfId="0" applyFont="1" applyBorder="1"/>
    <xf numFmtId="0" fontId="3" fillId="0" borderId="6" xfId="0" applyFont="1" applyBorder="1"/>
    <xf numFmtId="0" fontId="0" fillId="0" borderId="1" xfId="0" applyBorder="1"/>
    <xf numFmtId="0" fontId="6" fillId="2" borderId="3" xfId="0" applyFont="1" applyFill="1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6" fontId="5" fillId="0" borderId="0" xfId="1" applyFont="1" applyAlignment="1"/>
    <xf numFmtId="6" fontId="5" fillId="0" borderId="0" xfId="0" applyNumberFormat="1" applyFont="1"/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6" fontId="17" fillId="0" borderId="0" xfId="1" applyFo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3" borderId="11" xfId="0" applyFont="1" applyFill="1" applyBorder="1" applyAlignment="1" applyProtection="1">
      <alignment vertical="center"/>
      <protection locked="0"/>
    </xf>
    <xf numFmtId="0" fontId="5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top" wrapText="1" shrinkToFit="1"/>
      <protection locked="0"/>
    </xf>
    <xf numFmtId="0" fontId="7" fillId="0" borderId="15" xfId="0" applyFont="1" applyBorder="1" applyAlignment="1" applyProtection="1">
      <alignment horizontal="center" vertical="top" wrapText="1" shrinkToFit="1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>
      <alignment horizontal="center" vertical="center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hidden="1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hidden="1"/>
    </xf>
    <xf numFmtId="0" fontId="7" fillId="0" borderId="49" xfId="0" applyFont="1" applyBorder="1" applyAlignment="1" applyProtection="1">
      <alignment horizontal="center" vertical="top" wrapText="1" shrinkToFit="1"/>
      <protection locked="0"/>
    </xf>
    <xf numFmtId="0" fontId="7" fillId="0" borderId="50" xfId="0" applyFont="1" applyBorder="1" applyAlignment="1" applyProtection="1">
      <alignment horizontal="center" vertical="top" wrapText="1" shrinkToFit="1"/>
      <protection locked="0"/>
    </xf>
    <xf numFmtId="0" fontId="0" fillId="0" borderId="0" xfId="0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66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top" wrapText="1" shrinkToFit="1"/>
      <protection locked="0"/>
    </xf>
    <xf numFmtId="0" fontId="5" fillId="0" borderId="18" xfId="0" applyFont="1" applyBorder="1"/>
    <xf numFmtId="0" fontId="19" fillId="0" borderId="4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23" fillId="0" borderId="7" xfId="0" applyFont="1" applyBorder="1" applyAlignment="1">
      <alignment horizontal="left" vertical="center" inden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/>
    <xf numFmtId="0" fontId="11" fillId="0" borderId="4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indent="1"/>
    </xf>
    <xf numFmtId="176" fontId="11" fillId="0" borderId="4" xfId="0" applyNumberFormat="1" applyFont="1" applyBorder="1" applyAlignment="1">
      <alignment horizontal="left" indent="1"/>
    </xf>
    <xf numFmtId="0" fontId="11" fillId="0" borderId="18" xfId="0" applyFont="1" applyBorder="1" applyAlignment="1">
      <alignment horizontal="left" indent="1"/>
    </xf>
    <xf numFmtId="0" fontId="11" fillId="0" borderId="0" xfId="0" applyFont="1" applyAlignment="1">
      <alignment horizontal="left" indent="1" shrinkToFit="1"/>
    </xf>
    <xf numFmtId="0" fontId="11" fillId="0" borderId="17" xfId="0" applyFont="1" applyBorder="1" applyAlignment="1">
      <alignment horizontal="left" indent="1" shrinkToFit="1"/>
    </xf>
    <xf numFmtId="0" fontId="23" fillId="0" borderId="0" xfId="0" applyFont="1" applyAlignment="1">
      <alignment horizontal="left" indent="1"/>
    </xf>
    <xf numFmtId="0" fontId="23" fillId="0" borderId="2" xfId="0" applyFont="1" applyBorder="1" applyAlignment="1">
      <alignment horizontal="left" indent="1"/>
    </xf>
    <xf numFmtId="0" fontId="23" fillId="0" borderId="4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indent="1" shrinkToFit="1"/>
    </xf>
    <xf numFmtId="0" fontId="13" fillId="0" borderId="0" xfId="0" applyFont="1" applyAlignment="1">
      <alignment horizontal="left" vertical="center" indent="1" shrinkToFit="1"/>
    </xf>
    <xf numFmtId="0" fontId="13" fillId="0" borderId="45" xfId="0" applyFont="1" applyBorder="1" applyAlignment="1">
      <alignment horizontal="left" vertical="center" indent="1" shrinkToFit="1"/>
    </xf>
    <xf numFmtId="0" fontId="13" fillId="0" borderId="43" xfId="0" applyFont="1" applyBorder="1" applyAlignment="1">
      <alignment horizontal="left" vertical="center" indent="1" shrinkToFit="1"/>
    </xf>
    <xf numFmtId="0" fontId="13" fillId="0" borderId="46" xfId="0" applyFont="1" applyBorder="1" applyAlignment="1">
      <alignment horizontal="left" vertical="center" indent="1" shrinkToFit="1"/>
    </xf>
    <xf numFmtId="0" fontId="13" fillId="0" borderId="39" xfId="0" applyFont="1" applyBorder="1" applyAlignment="1" applyProtection="1">
      <alignment horizontal="left" vertical="top" shrinkToFit="1"/>
      <protection locked="0"/>
    </xf>
    <xf numFmtId="0" fontId="13" fillId="0" borderId="40" xfId="0" applyFont="1" applyBorder="1" applyAlignment="1" applyProtection="1">
      <alignment horizontal="left" vertical="top" shrinkToFit="1"/>
      <protection locked="0"/>
    </xf>
    <xf numFmtId="0" fontId="13" fillId="0" borderId="41" xfId="0" applyFont="1" applyBorder="1" applyAlignment="1" applyProtection="1">
      <alignment horizontal="left" vertical="top" shrinkToFit="1"/>
      <protection locked="0"/>
    </xf>
    <xf numFmtId="0" fontId="13" fillId="0" borderId="3" xfId="0" applyFont="1" applyBorder="1" applyAlignment="1" applyProtection="1">
      <alignment horizontal="left" vertical="top" shrinkToFit="1"/>
      <protection locked="0"/>
    </xf>
    <xf numFmtId="0" fontId="13" fillId="0" borderId="0" xfId="0" applyFont="1" applyAlignment="1" applyProtection="1">
      <alignment horizontal="left" vertical="top" shrinkToFit="1"/>
      <protection locked="0"/>
    </xf>
    <xf numFmtId="0" fontId="13" fillId="0" borderId="2" xfId="0" applyFont="1" applyBorder="1" applyAlignment="1" applyProtection="1">
      <alignment horizontal="left" vertical="top" shrinkToFit="1"/>
      <protection locked="0"/>
    </xf>
    <xf numFmtId="0" fontId="13" fillId="0" borderId="27" xfId="0" applyFont="1" applyBorder="1" applyAlignment="1" applyProtection="1">
      <alignment horizontal="left" vertical="top" shrinkToFit="1"/>
      <protection locked="0"/>
    </xf>
    <xf numFmtId="0" fontId="13" fillId="0" borderId="9" xfId="0" applyFont="1" applyBorder="1" applyAlignment="1" applyProtection="1">
      <alignment horizontal="left" vertical="top" shrinkToFit="1"/>
      <protection locked="0"/>
    </xf>
    <xf numFmtId="0" fontId="13" fillId="0" borderId="19" xfId="0" applyFont="1" applyBorder="1" applyAlignment="1" applyProtection="1">
      <alignment horizontal="left" vertical="top" shrinkToFit="1"/>
      <protection locked="0"/>
    </xf>
    <xf numFmtId="0" fontId="23" fillId="0" borderId="7" xfId="0" applyFont="1" applyBorder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23" fillId="0" borderId="2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 textRotation="255" wrapText="1"/>
    </xf>
    <xf numFmtId="0" fontId="11" fillId="0" borderId="30" xfId="0" applyFont="1" applyBorder="1" applyAlignment="1">
      <alignment horizontal="center" vertical="center" textRotation="255"/>
    </xf>
    <xf numFmtId="0" fontId="11" fillId="0" borderId="31" xfId="0" applyFont="1" applyBorder="1" applyAlignment="1">
      <alignment horizontal="center" vertical="center" textRotation="255"/>
    </xf>
    <xf numFmtId="0" fontId="11" fillId="0" borderId="28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 indent="1" shrinkToFit="1"/>
    </xf>
    <xf numFmtId="0" fontId="13" fillId="0" borderId="17" xfId="0" applyFont="1" applyBorder="1" applyAlignment="1">
      <alignment horizontal="left" vertical="center" indent="1" shrinkToFit="1"/>
    </xf>
    <xf numFmtId="0" fontId="13" fillId="0" borderId="68" xfId="0" applyFont="1" applyBorder="1" applyAlignment="1">
      <alignment horizontal="left" vertical="center" indent="1" shrinkToFit="1"/>
    </xf>
    <xf numFmtId="0" fontId="13" fillId="0" borderId="69" xfId="0" applyFont="1" applyBorder="1" applyAlignment="1">
      <alignment horizontal="left" vertical="center" indent="1" shrinkToFit="1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 shrinkToFit="1"/>
      <protection locked="0"/>
    </xf>
    <xf numFmtId="0" fontId="7" fillId="0" borderId="57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47" xfId="0" applyFont="1" applyBorder="1" applyAlignment="1" applyProtection="1">
      <alignment horizontal="center" vertical="center" shrinkToFit="1"/>
      <protection locked="0"/>
    </xf>
    <xf numFmtId="0" fontId="7" fillId="0" borderId="48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7" fillId="0" borderId="49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3" fillId="3" borderId="32" xfId="0" applyFont="1" applyFill="1" applyBorder="1" applyAlignment="1" applyProtection="1">
      <alignment vertical="center"/>
      <protection locked="0"/>
    </xf>
    <xf numFmtId="0" fontId="3" fillId="3" borderId="33" xfId="0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vertical="center"/>
      <protection locked="0"/>
    </xf>
    <xf numFmtId="6" fontId="3" fillId="0" borderId="32" xfId="0" applyNumberFormat="1" applyFont="1" applyBorder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shrinkToFit="1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7" fillId="3" borderId="60" xfId="0" applyFont="1" applyFill="1" applyBorder="1" applyAlignment="1" applyProtection="1">
      <alignment horizontal="center" vertical="center"/>
      <protection locked="0"/>
    </xf>
    <xf numFmtId="0" fontId="7" fillId="3" borderId="61" xfId="0" applyFont="1" applyFill="1" applyBorder="1" applyAlignment="1" applyProtection="1">
      <alignment horizontal="center" vertical="center"/>
      <protection locked="0"/>
    </xf>
    <xf numFmtId="0" fontId="7" fillId="3" borderId="62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59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63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 textRotation="255"/>
    </xf>
    <xf numFmtId="0" fontId="11" fillId="0" borderId="54" xfId="0" applyFont="1" applyBorder="1" applyAlignment="1">
      <alignment horizontal="center" vertical="center" textRotation="255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6" fontId="7" fillId="0" borderId="14" xfId="0" applyNumberFormat="1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6" fontId="7" fillId="0" borderId="13" xfId="0" applyNumberFormat="1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67" xfId="0" applyFont="1" applyBorder="1" applyAlignment="1" applyProtection="1">
      <alignment horizontal="center" vertical="center"/>
      <protection hidden="1"/>
    </xf>
    <xf numFmtId="6" fontId="7" fillId="0" borderId="49" xfId="0" applyNumberFormat="1" applyFont="1" applyBorder="1" applyAlignment="1" applyProtection="1">
      <alignment horizontal="center" vertical="center"/>
      <protection hidden="1"/>
    </xf>
    <xf numFmtId="0" fontId="7" fillId="0" borderId="49" xfId="0" applyFont="1" applyBorder="1" applyAlignment="1" applyProtection="1">
      <alignment horizontal="center" vertical="center"/>
      <protection hidden="1"/>
    </xf>
    <xf numFmtId="0" fontId="7" fillId="0" borderId="53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7" fillId="3" borderId="49" xfId="0" applyFont="1" applyFill="1" applyBorder="1" applyAlignment="1" applyProtection="1">
      <alignment horizontal="center" vertical="center"/>
      <protection locked="0"/>
    </xf>
    <xf numFmtId="177" fontId="5" fillId="3" borderId="32" xfId="0" applyNumberFormat="1" applyFont="1" applyFill="1" applyBorder="1" applyAlignment="1" applyProtection="1">
      <alignment horizontal="center"/>
      <protection locked="0"/>
    </xf>
    <xf numFmtId="177" fontId="5" fillId="3" borderId="33" xfId="0" applyNumberFormat="1" applyFont="1" applyFill="1" applyBorder="1" applyAlignment="1" applyProtection="1">
      <alignment horizontal="center"/>
      <protection locked="0"/>
    </xf>
    <xf numFmtId="177" fontId="5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6" fontId="7" fillId="0" borderId="50" xfId="0" applyNumberFormat="1" applyFont="1" applyBorder="1" applyAlignment="1" applyProtection="1">
      <alignment horizontal="center" vertical="center"/>
      <protection hidden="1"/>
    </xf>
    <xf numFmtId="0" fontId="7" fillId="0" borderId="50" xfId="0" applyFont="1" applyBorder="1" applyAlignment="1" applyProtection="1">
      <alignment horizontal="center" vertical="center"/>
      <protection hidden="1"/>
    </xf>
    <xf numFmtId="0" fontId="7" fillId="0" borderId="58" xfId="0" applyFont="1" applyBorder="1" applyAlignment="1" applyProtection="1">
      <alignment horizontal="center" vertical="center"/>
      <protection hidden="1"/>
    </xf>
    <xf numFmtId="6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6" fontId="7" fillId="0" borderId="15" xfId="0" applyNumberFormat="1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36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0" borderId="66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11" fillId="5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11" fillId="4" borderId="14" xfId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6" fontId="11" fillId="5" borderId="22" xfId="1" applyFont="1" applyFill="1" applyBorder="1" applyAlignment="1">
      <alignment horizontal="center" vertical="center"/>
    </xf>
    <xf numFmtId="6" fontId="11" fillId="5" borderId="59" xfId="1" applyFont="1" applyFill="1" applyBorder="1" applyAlignment="1">
      <alignment horizontal="center" vertical="center"/>
    </xf>
    <xf numFmtId="6" fontId="11" fillId="5" borderId="23" xfId="1" applyFont="1" applyFill="1" applyBorder="1" applyAlignment="1">
      <alignment horizontal="center" vertical="center"/>
    </xf>
    <xf numFmtId="6" fontId="11" fillId="5" borderId="14" xfId="1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simple" dx="17" sel="0" val="0" widthMin="7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8</xdr:col>
          <xdr:colOff>247650</xdr:colOff>
          <xdr:row>13</xdr:row>
          <xdr:rowOff>0</xdr:rowOff>
        </xdr:to>
        <xdr:sp macro="" textlink="">
          <xdr:nvSpPr>
            <xdr:cNvPr id="5148" name="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6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H107"/>
  <sheetViews>
    <sheetView showGridLines="0" tabSelected="1" zoomScale="70" zoomScaleNormal="70" zoomScaleSheetLayoutView="100" workbookViewId="0">
      <selection activeCell="L10" sqref="L10"/>
    </sheetView>
  </sheetViews>
  <sheetFormatPr defaultColWidth="9" defaultRowHeight="18.75" x14ac:dyDescent="0.2"/>
  <cols>
    <col min="1" max="1" width="1.875" style="1" customWidth="1"/>
    <col min="2" max="2" width="11.375" style="1" customWidth="1"/>
    <col min="3" max="3" width="14.625" style="1" customWidth="1"/>
    <col min="4" max="4" width="14.375" style="1" customWidth="1"/>
    <col min="5" max="5" width="14.25" style="1" customWidth="1"/>
    <col min="6" max="6" width="14.375" style="1" customWidth="1"/>
    <col min="7" max="7" width="6.875" style="1" customWidth="1"/>
    <col min="8" max="8" width="3.625" style="1" customWidth="1"/>
    <col min="9" max="9" width="6.875" style="1" customWidth="1"/>
    <col min="10" max="10" width="2.625" style="2" customWidth="1"/>
    <col min="11" max="11" width="6.875" style="2" customWidth="1"/>
    <col min="12" max="12" width="3.625" style="2" customWidth="1"/>
    <col min="13" max="13" width="11.125" style="2" customWidth="1"/>
    <col min="14" max="14" width="9" style="2" customWidth="1"/>
    <col min="15" max="15" width="6.875" style="2" customWidth="1"/>
    <col min="16" max="16" width="3.625" style="2" customWidth="1"/>
    <col min="17" max="17" width="6.875" style="2" customWidth="1"/>
    <col min="18" max="18" width="2.625" style="2" customWidth="1"/>
    <col min="19" max="19" width="5" style="2" customWidth="1"/>
    <col min="20" max="20" width="3.625" style="2" customWidth="1"/>
    <col min="21" max="21" width="12.125" style="2" customWidth="1"/>
    <col min="22" max="22" width="2.625" style="2" customWidth="1"/>
    <col min="23" max="23" width="6.625" style="2" customWidth="1"/>
    <col min="24" max="24" width="8.75" style="2" customWidth="1"/>
    <col min="25" max="25" width="6.875" style="2" customWidth="1"/>
    <col min="26" max="26" width="2.625" style="2" customWidth="1"/>
    <col min="27" max="27" width="6.875" style="2" customWidth="1"/>
    <col min="28" max="28" width="3.625" style="2" customWidth="1"/>
    <col min="29" max="29" width="6.875" style="2" customWidth="1"/>
    <col min="30" max="30" width="2.625" style="1" customWidth="1"/>
    <col min="31" max="32" width="9" style="1"/>
    <col min="33" max="33" width="11.875" style="1" customWidth="1"/>
    <col min="34" max="16384" width="9" style="1"/>
  </cols>
  <sheetData>
    <row r="1" spans="2:30" ht="11.25" customHeight="1" thickBot="1" x14ac:dyDescent="0.25"/>
    <row r="2" spans="2:30" ht="42" customHeight="1" thickBot="1" x14ac:dyDescent="0.4">
      <c r="B2" s="15" t="s">
        <v>0</v>
      </c>
      <c r="C2" s="15"/>
      <c r="D2" s="5"/>
      <c r="E2" s="5"/>
      <c r="F2" s="5"/>
      <c r="G2" s="5"/>
      <c r="H2" s="12"/>
      <c r="I2" s="12"/>
      <c r="J2" s="8"/>
      <c r="O2" s="4" t="s">
        <v>1</v>
      </c>
      <c r="P2" s="23"/>
      <c r="Q2" s="196" t="s">
        <v>85</v>
      </c>
      <c r="R2" s="197"/>
      <c r="S2" s="197"/>
      <c r="T2" s="197"/>
      <c r="U2" s="197"/>
      <c r="V2" s="7"/>
      <c r="W2" s="18" t="s">
        <v>2</v>
      </c>
      <c r="Y2" s="198"/>
      <c r="Z2" s="198"/>
      <c r="AA2" s="198"/>
      <c r="AB2" s="198"/>
      <c r="AC2" s="198"/>
    </row>
    <row r="3" spans="2:30" ht="22.5" customHeight="1" x14ac:dyDescent="0.2">
      <c r="O3" s="16"/>
    </row>
    <row r="4" spans="2:30" ht="36" customHeight="1" x14ac:dyDescent="0.25">
      <c r="B4" s="17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99" t="s">
        <v>4</v>
      </c>
      <c r="P4" s="200"/>
      <c r="Q4" s="200"/>
      <c r="R4" s="200"/>
      <c r="S4" s="200"/>
      <c r="T4" s="200"/>
      <c r="U4" s="200"/>
      <c r="V4" s="200"/>
      <c r="W4" s="200"/>
      <c r="X4" s="200"/>
      <c r="Y4" s="200"/>
      <c r="AA4" s="1"/>
      <c r="AB4" s="1"/>
      <c r="AC4" s="1"/>
    </row>
    <row r="5" spans="2:30" ht="4.5" customHeight="1" thickBot="1" x14ac:dyDescent="0.25">
      <c r="B5" s="2"/>
      <c r="C5" s="2"/>
      <c r="D5" s="21"/>
      <c r="E5" s="21"/>
      <c r="F5" s="21"/>
      <c r="H5" s="2"/>
      <c r="J5" s="29"/>
      <c r="K5" s="22"/>
      <c r="L5" s="22"/>
      <c r="M5" s="22"/>
      <c r="N5" s="13"/>
      <c r="P5" s="13"/>
      <c r="Q5" s="20"/>
      <c r="R5" s="20"/>
      <c r="S5" s="20"/>
      <c r="T5" s="20"/>
      <c r="U5" s="20"/>
      <c r="V5" s="13"/>
      <c r="X5" s="13"/>
      <c r="Y5" s="20"/>
      <c r="Z5" s="20"/>
      <c r="AA5" s="20"/>
      <c r="AB5" s="20"/>
      <c r="AC5" s="20"/>
    </row>
    <row r="6" spans="2:30" ht="36" customHeight="1" thickBot="1" x14ac:dyDescent="0.25">
      <c r="B6" s="33" t="s">
        <v>5</v>
      </c>
      <c r="C6" s="125"/>
      <c r="D6" s="126"/>
      <c r="E6" s="126"/>
      <c r="F6" s="127"/>
      <c r="G6" s="3"/>
      <c r="H6" s="33" t="s">
        <v>6</v>
      </c>
      <c r="I6" s="32"/>
      <c r="J6" s="125"/>
      <c r="K6" s="128"/>
      <c r="L6" s="128"/>
      <c r="M6" s="129"/>
      <c r="N6" s="11"/>
      <c r="O6" s="26"/>
      <c r="P6" s="130" t="s">
        <v>7</v>
      </c>
      <c r="Q6" s="131"/>
      <c r="R6" s="125"/>
      <c r="S6" s="128"/>
      <c r="T6" s="128"/>
      <c r="U6" s="129"/>
      <c r="V6" s="34"/>
      <c r="W6" s="27"/>
      <c r="X6" s="144"/>
      <c r="Y6" s="144"/>
      <c r="Z6" s="144"/>
      <c r="AA6" s="144"/>
      <c r="AB6" s="144"/>
      <c r="AC6" s="144"/>
    </row>
    <row r="7" spans="2:30" ht="4.5" customHeight="1" thickBot="1" x14ac:dyDescent="0.25">
      <c r="B7" s="2"/>
      <c r="C7" s="2"/>
      <c r="D7" s="19"/>
      <c r="E7" s="19"/>
      <c r="F7" s="19"/>
      <c r="H7" s="2"/>
      <c r="J7" s="13"/>
      <c r="K7" s="20"/>
      <c r="L7" s="20"/>
      <c r="M7" s="20"/>
      <c r="N7" s="13"/>
      <c r="O7" s="27"/>
      <c r="P7" s="144"/>
      <c r="Q7" s="144"/>
      <c r="R7" s="144"/>
      <c r="S7" s="144"/>
      <c r="T7" s="144"/>
      <c r="U7" s="144"/>
      <c r="V7" s="28"/>
      <c r="W7" s="27"/>
      <c r="X7" s="144"/>
      <c r="Y7" s="144"/>
      <c r="Z7" s="144"/>
      <c r="AA7" s="144"/>
      <c r="AB7" s="144"/>
      <c r="AC7" s="144"/>
    </row>
    <row r="8" spans="2:30" ht="36" customHeight="1" thickBot="1" x14ac:dyDescent="0.25">
      <c r="B8" s="4" t="s">
        <v>8</v>
      </c>
      <c r="C8" s="49"/>
      <c r="D8" s="150"/>
      <c r="E8" s="151"/>
      <c r="F8" s="151"/>
      <c r="G8" s="151"/>
      <c r="H8" s="151"/>
      <c r="I8" s="151"/>
      <c r="J8" s="151"/>
      <c r="K8" s="151"/>
      <c r="L8" s="151"/>
      <c r="M8" s="152"/>
      <c r="N8" s="13"/>
      <c r="O8" s="2" t="s">
        <v>9</v>
      </c>
      <c r="P8" s="125"/>
      <c r="Q8" s="128"/>
      <c r="R8" s="128"/>
      <c r="S8" s="128"/>
      <c r="T8" s="128"/>
      <c r="U8" s="129"/>
      <c r="V8" s="11"/>
      <c r="W8" s="23" t="s">
        <v>10</v>
      </c>
      <c r="X8" s="125"/>
      <c r="Y8" s="128"/>
      <c r="Z8" s="128"/>
      <c r="AA8" s="128"/>
      <c r="AB8" s="128"/>
      <c r="AC8" s="129"/>
    </row>
    <row r="9" spans="2:30" ht="21.75" customHeight="1" x14ac:dyDescent="0.2">
      <c r="B9" s="13"/>
      <c r="C9" s="35" t="s">
        <v>11</v>
      </c>
      <c r="J9" s="13"/>
      <c r="K9" s="13"/>
      <c r="M9" s="31"/>
      <c r="N9" s="29"/>
      <c r="O9" s="29"/>
      <c r="P9" s="13"/>
      <c r="Q9" s="13"/>
      <c r="R9" s="13"/>
      <c r="S9" s="13"/>
      <c r="V9" s="30"/>
      <c r="W9" s="29"/>
      <c r="X9" s="13"/>
      <c r="Y9" s="13"/>
      <c r="Z9" s="13"/>
      <c r="AA9" s="13"/>
    </row>
    <row r="10" spans="2:30" ht="22.5" customHeight="1" x14ac:dyDescent="0.2">
      <c r="B10" s="149" t="s">
        <v>12</v>
      </c>
      <c r="C10" s="149"/>
      <c r="D10" s="149"/>
      <c r="E10" s="149"/>
      <c r="F10" s="149"/>
      <c r="G10" s="149"/>
      <c r="H10" s="149"/>
      <c r="I10" s="48"/>
      <c r="J10" s="4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30" ht="10.5" customHeight="1" thickBot="1" x14ac:dyDescent="0.25"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</row>
    <row r="12" spans="2:30" s="14" customFormat="1" ht="40.5" customHeight="1" thickBot="1" x14ac:dyDescent="0.2">
      <c r="B12" s="50"/>
      <c r="C12" s="55" t="s">
        <v>13</v>
      </c>
      <c r="D12" s="61" t="s">
        <v>14</v>
      </c>
      <c r="E12" s="61" t="s">
        <v>15</v>
      </c>
      <c r="F12" s="60" t="s">
        <v>91</v>
      </c>
      <c r="G12" s="145" t="s">
        <v>92</v>
      </c>
      <c r="H12" s="143"/>
      <c r="I12" s="112" t="s">
        <v>18</v>
      </c>
      <c r="J12" s="112"/>
      <c r="K12" s="112" t="s">
        <v>19</v>
      </c>
      <c r="L12" s="112"/>
      <c r="M12" s="142" t="s">
        <v>20</v>
      </c>
      <c r="N12" s="159"/>
      <c r="O12" s="159"/>
      <c r="P12" s="159"/>
      <c r="Q12" s="159"/>
      <c r="R12" s="159"/>
      <c r="S12" s="159"/>
      <c r="T12" s="159"/>
      <c r="U12" s="159"/>
      <c r="V12" s="143"/>
      <c r="W12" s="112" t="s">
        <v>21</v>
      </c>
      <c r="X12" s="112"/>
      <c r="Y12" s="112" t="s">
        <v>22</v>
      </c>
      <c r="Z12" s="112"/>
      <c r="AA12" s="112" t="s">
        <v>23</v>
      </c>
      <c r="AB12" s="112"/>
      <c r="AC12" s="112"/>
      <c r="AD12" s="156"/>
    </row>
    <row r="13" spans="2:30" s="14" customFormat="1" ht="35.1" customHeight="1" x14ac:dyDescent="0.15">
      <c r="B13" s="180" t="s">
        <v>24</v>
      </c>
      <c r="C13" s="66"/>
      <c r="D13" s="67" t="str">
        <f>IF(C13=0," ",IF(C13="A5170","秋冬","春夏"))</f>
        <v xml:space="preserve"> </v>
      </c>
      <c r="E13" s="67" t="str">
        <f>IF(C13=0," ",IF(C13="A5071","ブルゾン",IF(C13="A5070","半袖",IF(C13="A5078","長袖","ブルゾン"))))</f>
        <v xml:space="preserve"> </v>
      </c>
      <c r="F13" s="70"/>
      <c r="G13" s="140"/>
      <c r="H13" s="141"/>
      <c r="I13" s="146"/>
      <c r="J13" s="146"/>
      <c r="K13" s="146"/>
      <c r="L13" s="146"/>
      <c r="M13" s="160"/>
      <c r="N13" s="161"/>
      <c r="O13" s="161"/>
      <c r="P13" s="161"/>
      <c r="Q13" s="161"/>
      <c r="R13" s="162"/>
      <c r="S13" s="169"/>
      <c r="T13" s="170"/>
      <c r="U13" s="170"/>
      <c r="V13" s="171"/>
      <c r="W13" s="146"/>
      <c r="X13" s="146"/>
      <c r="Y13" s="195"/>
      <c r="Z13" s="195"/>
      <c r="AA13" s="190" t="str">
        <f>IF(AH60=0,"",Y13*AG60)</f>
        <v/>
      </c>
      <c r="AB13" s="191"/>
      <c r="AC13" s="191"/>
      <c r="AD13" s="192"/>
    </row>
    <row r="14" spans="2:30" s="14" customFormat="1" ht="34.9" customHeight="1" x14ac:dyDescent="0.15">
      <c r="B14" s="181"/>
      <c r="C14" s="59"/>
      <c r="D14" s="62" t="str">
        <f>IF(C14=0," ",IF(C14="A5170","秋冬","春夏"))</f>
        <v xml:space="preserve"> </v>
      </c>
      <c r="E14" s="62" t="str">
        <f>IF(C14=0," ",IF(C14="A5071","ブルゾン",IF(C14="A5070","半袖",IF(C14="A5078","長袖","ブルゾン"))))</f>
        <v xml:space="preserve"> </v>
      </c>
      <c r="F14" s="56"/>
      <c r="G14" s="138"/>
      <c r="H14" s="139"/>
      <c r="I14" s="147"/>
      <c r="J14" s="147"/>
      <c r="K14" s="147"/>
      <c r="L14" s="147"/>
      <c r="M14" s="163"/>
      <c r="N14" s="164"/>
      <c r="O14" s="164"/>
      <c r="P14" s="164"/>
      <c r="Q14" s="164"/>
      <c r="R14" s="165"/>
      <c r="S14" s="172"/>
      <c r="T14" s="173"/>
      <c r="U14" s="173"/>
      <c r="V14" s="174"/>
      <c r="W14" s="147"/>
      <c r="X14" s="147"/>
      <c r="Y14" s="183"/>
      <c r="Z14" s="183"/>
      <c r="AA14" s="184" t="str">
        <f>IF(AH61=0,"",Y14*AG61)</f>
        <v/>
      </c>
      <c r="AB14" s="185"/>
      <c r="AC14" s="185"/>
      <c r="AD14" s="186"/>
    </row>
    <row r="15" spans="2:30" s="14" customFormat="1" ht="35.1" customHeight="1" x14ac:dyDescent="0.15">
      <c r="B15" s="181"/>
      <c r="C15" s="59"/>
      <c r="D15" s="62" t="str">
        <f>IF(C15=0," ",IF(C15="A5170","秋冬","春夏"))</f>
        <v xml:space="preserve"> </v>
      </c>
      <c r="E15" s="62" t="str">
        <f>IF(C15=0," ",IF(C15="A5071","ブルゾン",IF(C15="A5070","半袖",IF(C15="A5078","長袖","ブルゾン"))))</f>
        <v xml:space="preserve"> </v>
      </c>
      <c r="F15" s="56"/>
      <c r="G15" s="138"/>
      <c r="H15" s="139"/>
      <c r="I15" s="147"/>
      <c r="J15" s="147"/>
      <c r="K15" s="147"/>
      <c r="L15" s="147"/>
      <c r="M15" s="163"/>
      <c r="N15" s="164"/>
      <c r="O15" s="164"/>
      <c r="P15" s="164"/>
      <c r="Q15" s="164"/>
      <c r="R15" s="165"/>
      <c r="S15" s="172"/>
      <c r="T15" s="173"/>
      <c r="U15" s="173"/>
      <c r="V15" s="174"/>
      <c r="W15" s="147"/>
      <c r="X15" s="147"/>
      <c r="Y15" s="183"/>
      <c r="Z15" s="183"/>
      <c r="AA15" s="184" t="str">
        <f>IF(AH62=0,"",Y15*AG62)</f>
        <v/>
      </c>
      <c r="AB15" s="185"/>
      <c r="AC15" s="185"/>
      <c r="AD15" s="186"/>
    </row>
    <row r="16" spans="2:30" s="14" customFormat="1" ht="35.1" customHeight="1" thickBot="1" x14ac:dyDescent="0.2">
      <c r="B16" s="182"/>
      <c r="C16" s="68"/>
      <c r="D16" s="69" t="str">
        <f>IF(C16=0," ",IF(C16="A5170","秋冬","春夏"))</f>
        <v xml:space="preserve"> </v>
      </c>
      <c r="E16" s="69" t="str">
        <f>IF(C16=0," ",IF(C16="A5071","ブルゾン",IF(C16="A5070","半袖",IF(C16="A5078","長袖","ブルゾン"))))</f>
        <v xml:space="preserve"> </v>
      </c>
      <c r="F16" s="71"/>
      <c r="G16" s="136"/>
      <c r="H16" s="137"/>
      <c r="I16" s="148"/>
      <c r="J16" s="148"/>
      <c r="K16" s="148"/>
      <c r="L16" s="148"/>
      <c r="M16" s="166"/>
      <c r="N16" s="167"/>
      <c r="O16" s="167"/>
      <c r="P16" s="167"/>
      <c r="Q16" s="167"/>
      <c r="R16" s="168"/>
      <c r="S16" s="175"/>
      <c r="T16" s="176"/>
      <c r="U16" s="176"/>
      <c r="V16" s="177"/>
      <c r="W16" s="148"/>
      <c r="X16" s="148"/>
      <c r="Y16" s="194"/>
      <c r="Z16" s="194"/>
      <c r="AA16" s="201" t="str">
        <f>IF(AH63=0,"",Y16*AG63)</f>
        <v/>
      </c>
      <c r="AB16" s="202"/>
      <c r="AC16" s="202"/>
      <c r="AD16" s="203"/>
    </row>
    <row r="17" spans="2:30" s="14" customFormat="1" ht="22.5" customHeight="1" thickBot="1" x14ac:dyDescent="0.2">
      <c r="B17" s="50"/>
      <c r="C17" s="55" t="s">
        <v>13</v>
      </c>
      <c r="D17" s="61" t="s">
        <v>14</v>
      </c>
      <c r="E17" s="61"/>
      <c r="F17" s="61" t="s">
        <v>16</v>
      </c>
      <c r="G17" s="142" t="s">
        <v>17</v>
      </c>
      <c r="H17" s="143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 t="s">
        <v>22</v>
      </c>
      <c r="Z17" s="112"/>
      <c r="AA17" s="112" t="s">
        <v>23</v>
      </c>
      <c r="AB17" s="112"/>
      <c r="AC17" s="112"/>
      <c r="AD17" s="156"/>
    </row>
    <row r="18" spans="2:30" s="14" customFormat="1" ht="35.1" customHeight="1" x14ac:dyDescent="0.15">
      <c r="B18" s="116" t="s">
        <v>26</v>
      </c>
      <c r="C18" s="75"/>
      <c r="D18" s="76" t="str">
        <f>IF(C18=0," ",IF(C18="A5175","秋冬",IF(C18="A5176(女性)","秋冬","春夏")))</f>
        <v xml:space="preserve"> </v>
      </c>
      <c r="E18" s="77"/>
      <c r="F18" s="78"/>
      <c r="G18" s="134"/>
      <c r="H18" s="135"/>
      <c r="I18" s="113" t="s">
        <v>95</v>
      </c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211"/>
      <c r="X18" s="211"/>
      <c r="Y18" s="158"/>
      <c r="Z18" s="158"/>
      <c r="AA18" s="187" t="str">
        <f>IF(AH67=0,"",Y18*AG67)</f>
        <v/>
      </c>
      <c r="AB18" s="188"/>
      <c r="AC18" s="188"/>
      <c r="AD18" s="189"/>
    </row>
    <row r="19" spans="2:30" s="14" customFormat="1" ht="35.1" customHeight="1" x14ac:dyDescent="0.15">
      <c r="B19" s="117"/>
      <c r="C19" s="59"/>
      <c r="D19" s="62" t="str">
        <f>IF(C19=0," ",IF(C19="A5175","秋冬",IF(C19="A5176(女性)","秋冬","春夏")))</f>
        <v xml:space="preserve"> </v>
      </c>
      <c r="E19" s="63"/>
      <c r="F19" s="56"/>
      <c r="G19" s="132"/>
      <c r="H19" s="133"/>
      <c r="I19" s="114" t="s">
        <v>95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93"/>
      <c r="X19" s="193"/>
      <c r="Y19" s="183"/>
      <c r="Z19" s="183"/>
      <c r="AA19" s="184" t="str">
        <f>IF(AH68=0,"",Y19*AG68)</f>
        <v/>
      </c>
      <c r="AB19" s="185"/>
      <c r="AC19" s="185"/>
      <c r="AD19" s="186"/>
    </row>
    <row r="20" spans="2:30" s="14" customFormat="1" ht="35.1" customHeight="1" x14ac:dyDescent="0.15">
      <c r="B20" s="117"/>
      <c r="C20" s="59"/>
      <c r="D20" s="62" t="str">
        <f>IF(C20=0," ",IF(C20="A5175","秋冬",IF(C20="A5176(女性)","秋冬","春夏")))</f>
        <v xml:space="preserve"> </v>
      </c>
      <c r="E20" s="63"/>
      <c r="F20" s="56"/>
      <c r="G20" s="132"/>
      <c r="H20" s="133"/>
      <c r="I20" s="114" t="s">
        <v>95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93"/>
      <c r="X20" s="193"/>
      <c r="Y20" s="183"/>
      <c r="Z20" s="183"/>
      <c r="AA20" s="184" t="str">
        <f>IF(AH69=0,"",Y20*AG69)</f>
        <v/>
      </c>
      <c r="AB20" s="185"/>
      <c r="AC20" s="185"/>
      <c r="AD20" s="186"/>
    </row>
    <row r="21" spans="2:30" s="14" customFormat="1" ht="35.1" customHeight="1" thickBot="1" x14ac:dyDescent="0.2">
      <c r="B21" s="118"/>
      <c r="C21" s="58"/>
      <c r="D21" s="64" t="str">
        <f>IF(C21=0," ",IF(C21="A5175","秋冬",IF(C21="A5176(女性)","秋冬","春夏")))</f>
        <v xml:space="preserve"> </v>
      </c>
      <c r="E21" s="65"/>
      <c r="F21" s="57"/>
      <c r="G21" s="178"/>
      <c r="H21" s="179"/>
      <c r="I21" s="115" t="s">
        <v>95</v>
      </c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209"/>
      <c r="X21" s="209"/>
      <c r="Y21" s="210"/>
      <c r="Z21" s="210"/>
      <c r="AA21" s="206" t="str">
        <f>IF(AH70=0,"",Y21*AG70)</f>
        <v/>
      </c>
      <c r="AB21" s="207"/>
      <c r="AC21" s="207"/>
      <c r="AD21" s="208"/>
    </row>
    <row r="22" spans="2:30" s="2" customFormat="1" ht="32.25" customHeight="1" thickBot="1" x14ac:dyDescent="0.2">
      <c r="B22" s="6"/>
      <c r="C22" s="6"/>
      <c r="D22" s="10"/>
      <c r="E22" s="9"/>
      <c r="F22" s="9"/>
      <c r="J22" s="24"/>
      <c r="K22" s="79"/>
      <c r="L22" s="212" t="s">
        <v>105</v>
      </c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4"/>
      <c r="AA22" s="153">
        <f>SUM(AH60:AH70)</f>
        <v>0</v>
      </c>
      <c r="AB22" s="154"/>
      <c r="AC22" s="154"/>
      <c r="AD22" s="155"/>
    </row>
    <row r="23" spans="2:30" s="2" customFormat="1" ht="7.5" customHeight="1" thickBot="1" x14ac:dyDescent="0.2">
      <c r="B23" s="6"/>
      <c r="C23" s="6"/>
      <c r="D23" s="10"/>
      <c r="E23" s="9"/>
      <c r="F23" s="9"/>
      <c r="W23" s="37"/>
    </row>
    <row r="24" spans="2:30" s="2" customFormat="1" ht="24" customHeight="1" x14ac:dyDescent="0.2">
      <c r="B24" s="119" t="s">
        <v>27</v>
      </c>
      <c r="C24" s="120"/>
      <c r="D24" s="84"/>
      <c r="E24" s="84"/>
      <c r="F24" s="84"/>
      <c r="G24" s="84"/>
      <c r="H24" s="84"/>
      <c r="I24" s="84"/>
      <c r="J24" s="85"/>
      <c r="K24" s="25"/>
      <c r="L24" s="86" t="s">
        <v>109</v>
      </c>
      <c r="M24" s="87"/>
      <c r="N24" s="87"/>
      <c r="O24" s="87"/>
      <c r="P24" s="87"/>
      <c r="Q24" s="87"/>
      <c r="R24" s="87"/>
      <c r="S24" s="87"/>
      <c r="T24" s="80"/>
      <c r="U24" s="88"/>
      <c r="V24" s="88"/>
      <c r="W24" s="88"/>
      <c r="X24" s="87"/>
      <c r="Y24" s="87"/>
      <c r="Z24" s="87"/>
      <c r="AA24" s="87"/>
      <c r="AB24" s="87"/>
      <c r="AC24" s="88"/>
      <c r="AD24" s="89"/>
    </row>
    <row r="25" spans="2:30" s="2" customFormat="1" ht="24" customHeight="1" x14ac:dyDescent="0.15">
      <c r="B25" s="95" t="s">
        <v>28</v>
      </c>
      <c r="C25" s="96"/>
      <c r="D25" s="96"/>
      <c r="E25" s="96"/>
      <c r="F25" s="96"/>
      <c r="G25" s="96"/>
      <c r="H25" s="96"/>
      <c r="I25" s="96"/>
      <c r="J25" s="90"/>
      <c r="K25" s="91"/>
      <c r="L25" s="109" t="s">
        <v>104</v>
      </c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1"/>
    </row>
    <row r="26" spans="2:30" s="2" customFormat="1" ht="24" customHeight="1" x14ac:dyDescent="0.15">
      <c r="B26" s="95" t="s">
        <v>29</v>
      </c>
      <c r="C26" s="96"/>
      <c r="D26" s="96"/>
      <c r="E26" s="96"/>
      <c r="F26" s="96"/>
      <c r="G26" s="96"/>
      <c r="H26" s="96"/>
      <c r="I26" s="96"/>
      <c r="J26" s="90"/>
      <c r="K26" s="91"/>
      <c r="L26" s="83" t="s">
        <v>106</v>
      </c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3"/>
    </row>
    <row r="27" spans="2:30" s="2" customFormat="1" ht="24" customHeight="1" x14ac:dyDescent="0.15">
      <c r="B27" s="121" t="s">
        <v>107</v>
      </c>
      <c r="C27" s="96"/>
      <c r="D27" s="96"/>
      <c r="E27" s="96"/>
      <c r="F27" s="96"/>
      <c r="G27" s="96"/>
      <c r="H27" s="96"/>
      <c r="I27" s="96"/>
      <c r="J27" s="96"/>
      <c r="K27" s="122"/>
      <c r="L27" s="83" t="s">
        <v>82</v>
      </c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2"/>
    </row>
    <row r="28" spans="2:30" s="2" customFormat="1" ht="24" customHeight="1" x14ac:dyDescent="0.15">
      <c r="B28" s="95" t="s">
        <v>30</v>
      </c>
      <c r="C28" s="96"/>
      <c r="D28" s="96"/>
      <c r="E28" s="96"/>
      <c r="F28" s="96"/>
      <c r="G28" s="96"/>
      <c r="H28" s="96"/>
      <c r="I28" s="96"/>
      <c r="J28" s="96"/>
      <c r="K28" s="91"/>
      <c r="L28" s="123" t="s">
        <v>108</v>
      </c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4"/>
    </row>
    <row r="29" spans="2:30" s="2" customFormat="1" ht="24" customHeight="1" x14ac:dyDescent="0.15">
      <c r="B29" s="97" t="s">
        <v>86</v>
      </c>
      <c r="C29" s="98"/>
      <c r="D29" s="98"/>
      <c r="E29" s="98"/>
      <c r="F29" s="98"/>
      <c r="G29" s="98"/>
      <c r="H29" s="98"/>
      <c r="I29" s="98"/>
      <c r="J29" s="98"/>
      <c r="K29" s="99"/>
      <c r="L29" s="94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4"/>
    </row>
    <row r="30" spans="2:30" s="2" customFormat="1" ht="24" customHeight="1" x14ac:dyDescent="0.15">
      <c r="B30" s="100" t="s">
        <v>83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2"/>
    </row>
    <row r="31" spans="2:30" s="2" customFormat="1" ht="17.25" customHeight="1" x14ac:dyDescent="0.1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5"/>
    </row>
    <row r="32" spans="2:30" s="2" customFormat="1" ht="24" customHeight="1" thickBot="1" x14ac:dyDescent="0.2"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8"/>
    </row>
    <row r="33" spans="2:13" s="2" customFormat="1" ht="8.25" customHeight="1" x14ac:dyDescent="0.15">
      <c r="B33" s="6"/>
      <c r="C33" s="6"/>
      <c r="D33" s="6"/>
      <c r="E33" s="9"/>
      <c r="F33" s="9"/>
    </row>
    <row r="34" spans="2:13" s="2" customFormat="1" ht="20.100000000000001" customHeight="1" x14ac:dyDescent="0.15">
      <c r="B34" s="6"/>
      <c r="C34" s="52" t="s">
        <v>84</v>
      </c>
      <c r="D34" s="6"/>
      <c r="E34" s="9"/>
      <c r="F34" s="9"/>
    </row>
    <row r="35" spans="2:13" s="2" customFormat="1" ht="10.5" customHeight="1" x14ac:dyDescent="0.15">
      <c r="B35" s="6"/>
    </row>
    <row r="36" spans="2:13" s="2" customFormat="1" ht="24" customHeight="1" x14ac:dyDescent="0.15">
      <c r="B36" s="6"/>
      <c r="C36" s="16" t="s">
        <v>100</v>
      </c>
      <c r="D36" s="16"/>
      <c r="G36" s="16" t="s">
        <v>101</v>
      </c>
      <c r="H36" s="16"/>
    </row>
    <row r="37" spans="2:13" s="2" customFormat="1" ht="24" customHeight="1" x14ac:dyDescent="0.15">
      <c r="B37" s="6"/>
      <c r="C37" s="114" t="s">
        <v>96</v>
      </c>
      <c r="D37" s="114"/>
      <c r="E37" s="114"/>
      <c r="F37" s="16"/>
      <c r="G37" s="114" t="s">
        <v>97</v>
      </c>
      <c r="H37" s="114"/>
      <c r="I37" s="114"/>
      <c r="J37" s="114"/>
      <c r="K37" s="114"/>
      <c r="L37" s="114"/>
      <c r="M37" s="114"/>
    </row>
    <row r="38" spans="2:13" s="2" customFormat="1" ht="24" customHeight="1" x14ac:dyDescent="0.15">
      <c r="B38" s="6"/>
      <c r="C38" s="73" t="s">
        <v>87</v>
      </c>
      <c r="D38" s="222">
        <f>2310+275</f>
        <v>2585</v>
      </c>
      <c r="E38" s="222"/>
      <c r="F38" s="16"/>
      <c r="G38" s="216" t="s">
        <v>87</v>
      </c>
      <c r="H38" s="216"/>
      <c r="I38" s="216"/>
      <c r="J38" s="222">
        <f>2310+550</f>
        <v>2860</v>
      </c>
      <c r="K38" s="222"/>
      <c r="L38" s="222"/>
      <c r="M38" s="222"/>
    </row>
    <row r="39" spans="2:13" s="2" customFormat="1" ht="24" customHeight="1" x14ac:dyDescent="0.15">
      <c r="B39" s="6"/>
      <c r="C39" s="73" t="s">
        <v>88</v>
      </c>
      <c r="D39" s="222">
        <f>D38+275</f>
        <v>2860</v>
      </c>
      <c r="E39" s="222"/>
      <c r="G39" s="216" t="s">
        <v>88</v>
      </c>
      <c r="H39" s="216"/>
      <c r="I39" s="216"/>
      <c r="J39" s="222">
        <f>J38+550</f>
        <v>3410</v>
      </c>
      <c r="K39" s="222"/>
      <c r="L39" s="222"/>
      <c r="M39" s="222"/>
    </row>
    <row r="40" spans="2:13" s="2" customFormat="1" ht="24" customHeight="1" x14ac:dyDescent="0.15">
      <c r="B40" s="6"/>
      <c r="C40" s="73" t="s">
        <v>81</v>
      </c>
      <c r="D40" s="223" t="s">
        <v>93</v>
      </c>
      <c r="E40" s="223"/>
      <c r="G40" s="216" t="s">
        <v>81</v>
      </c>
      <c r="H40" s="216"/>
      <c r="I40" s="216"/>
      <c r="J40" s="223" t="s">
        <v>94</v>
      </c>
      <c r="K40" s="223"/>
      <c r="L40" s="223"/>
      <c r="M40" s="223"/>
    </row>
    <row r="41" spans="2:13" s="2" customFormat="1" ht="9.75" customHeight="1" x14ac:dyDescent="0.15">
      <c r="B41" s="6"/>
      <c r="E41" s="14"/>
      <c r="G41" s="14"/>
      <c r="H41" s="14"/>
    </row>
    <row r="42" spans="2:13" s="2" customFormat="1" ht="24" customHeight="1" x14ac:dyDescent="0.15">
      <c r="B42" s="6"/>
      <c r="C42" s="74" t="s">
        <v>102</v>
      </c>
      <c r="D42" s="14"/>
      <c r="E42" s="14"/>
      <c r="G42" s="74" t="s">
        <v>103</v>
      </c>
      <c r="H42" s="14"/>
    </row>
    <row r="43" spans="2:13" s="2" customFormat="1" ht="24" customHeight="1" x14ac:dyDescent="0.15">
      <c r="B43" s="6"/>
      <c r="C43" s="114" t="s">
        <v>98</v>
      </c>
      <c r="D43" s="114"/>
      <c r="E43" s="114"/>
      <c r="G43" s="114" t="s">
        <v>99</v>
      </c>
      <c r="H43" s="114"/>
      <c r="I43" s="114"/>
      <c r="J43" s="114"/>
      <c r="K43" s="114"/>
      <c r="L43" s="114"/>
      <c r="M43" s="114"/>
    </row>
    <row r="44" spans="2:13" s="2" customFormat="1" ht="24" customHeight="1" x14ac:dyDescent="0.15">
      <c r="B44" s="6"/>
      <c r="C44" s="73" t="s">
        <v>87</v>
      </c>
      <c r="D44" s="227">
        <v>275</v>
      </c>
      <c r="E44" s="227"/>
      <c r="G44" s="216" t="s">
        <v>87</v>
      </c>
      <c r="H44" s="216"/>
      <c r="I44" s="216"/>
      <c r="J44" s="224">
        <v>550</v>
      </c>
      <c r="K44" s="225"/>
      <c r="L44" s="225"/>
      <c r="M44" s="226"/>
    </row>
    <row r="45" spans="2:13" s="2" customFormat="1" ht="24" customHeight="1" x14ac:dyDescent="0.15">
      <c r="B45" s="6"/>
      <c r="C45" s="73" t="s">
        <v>88</v>
      </c>
      <c r="D45" s="227">
        <f>D44+275</f>
        <v>550</v>
      </c>
      <c r="E45" s="227"/>
      <c r="G45" s="216" t="s">
        <v>88</v>
      </c>
      <c r="H45" s="216"/>
      <c r="I45" s="216"/>
      <c r="J45" s="224">
        <f>J44+550</f>
        <v>1100</v>
      </c>
      <c r="K45" s="225"/>
      <c r="L45" s="225"/>
      <c r="M45" s="226"/>
    </row>
    <row r="46" spans="2:13" s="2" customFormat="1" ht="24" customHeight="1" x14ac:dyDescent="0.15">
      <c r="B46" s="6"/>
      <c r="C46" s="73" t="s">
        <v>81</v>
      </c>
      <c r="D46" s="215" t="s">
        <v>93</v>
      </c>
      <c r="E46" s="215"/>
      <c r="G46" s="216" t="s">
        <v>81</v>
      </c>
      <c r="H46" s="216"/>
      <c r="I46" s="216"/>
      <c r="J46" s="217" t="s">
        <v>94</v>
      </c>
      <c r="K46" s="218"/>
      <c r="L46" s="218"/>
      <c r="M46" s="219"/>
    </row>
    <row r="47" spans="2:13" s="2" customFormat="1" ht="20.100000000000001" customHeight="1" x14ac:dyDescent="0.15">
      <c r="E47" s="72"/>
    </row>
    <row r="48" spans="2:13" s="2" customFormat="1" ht="19.5" customHeight="1" x14ac:dyDescent="0.15">
      <c r="E48"/>
    </row>
    <row r="49" spans="2:34" s="2" customFormat="1" ht="19.5" customHeight="1" x14ac:dyDescent="0.15">
      <c r="E49" s="51"/>
    </row>
    <row r="50" spans="2:34" s="2" customFormat="1" ht="19.5" customHeight="1" x14ac:dyDescent="0.15"/>
    <row r="51" spans="2:34" s="2" customFormat="1" ht="19.5" customHeight="1" x14ac:dyDescent="0.15"/>
    <row r="52" spans="2:34" s="2" customFormat="1" ht="19.5" customHeight="1" x14ac:dyDescent="0.15"/>
    <row r="53" spans="2:34" s="2" customFormat="1" ht="19.5" customHeight="1" x14ac:dyDescent="0.15"/>
    <row r="54" spans="2:34" s="2" customFormat="1" ht="14.25" x14ac:dyDescent="0.15"/>
    <row r="55" spans="2:34" s="2" customFormat="1" ht="14.25" x14ac:dyDescent="0.15"/>
    <row r="56" spans="2:34" s="2" customFormat="1" ht="14.25" x14ac:dyDescent="0.15"/>
    <row r="57" spans="2:34" s="2" customFormat="1" ht="14.25" x14ac:dyDescent="0.15"/>
    <row r="58" spans="2:34" s="2" customFormat="1" ht="14.25" hidden="1" x14ac:dyDescent="0.15">
      <c r="U58" s="205" t="s">
        <v>31</v>
      </c>
      <c r="V58" s="205"/>
      <c r="W58" s="205"/>
      <c r="X58" s="205"/>
      <c r="Y58" s="205" t="s">
        <v>32</v>
      </c>
      <c r="Z58" s="205"/>
      <c r="AA58" s="205"/>
      <c r="AB58" s="205"/>
      <c r="AG58" s="205" t="s">
        <v>33</v>
      </c>
    </row>
    <row r="59" spans="2:34" s="2" customFormat="1" ht="14.25" hidden="1" x14ac:dyDescent="0.15">
      <c r="B59" t="s">
        <v>34</v>
      </c>
      <c r="C59" t="s">
        <v>35</v>
      </c>
      <c r="E59" s="38" t="s">
        <v>36</v>
      </c>
      <c r="F59"/>
      <c r="J59"/>
      <c r="K59" s="44" t="s">
        <v>37</v>
      </c>
      <c r="M59" s="40"/>
      <c r="Q59" s="205" t="s">
        <v>24</v>
      </c>
      <c r="R59" s="205"/>
      <c r="S59" s="205"/>
      <c r="T59" s="205"/>
      <c r="U59" s="205" t="s">
        <v>38</v>
      </c>
      <c r="V59" s="205"/>
      <c r="W59" s="205"/>
      <c r="X59" s="205"/>
      <c r="Y59" s="205" t="s">
        <v>38</v>
      </c>
      <c r="Z59" s="205"/>
      <c r="AA59" s="205"/>
      <c r="AB59" s="205"/>
      <c r="AC59" s="205" t="s">
        <v>39</v>
      </c>
      <c r="AD59" s="205"/>
      <c r="AE59" s="2" t="s">
        <v>18</v>
      </c>
      <c r="AF59" s="2" t="s">
        <v>19</v>
      </c>
      <c r="AG59" s="205"/>
      <c r="AH59" s="2" t="s">
        <v>40</v>
      </c>
    </row>
    <row r="60" spans="2:34" s="2" customFormat="1" ht="14.25" hidden="1" x14ac:dyDescent="0.15">
      <c r="B60" t="s">
        <v>41</v>
      </c>
      <c r="C60" t="s">
        <v>42</v>
      </c>
      <c r="E60" s="43" t="s">
        <v>43</v>
      </c>
      <c r="F60"/>
      <c r="I60" s="220" t="s">
        <v>24</v>
      </c>
      <c r="J60" s="220"/>
      <c r="K60" t="s">
        <v>34</v>
      </c>
      <c r="M60" s="45">
        <v>5225</v>
      </c>
      <c r="Q60" s="204">
        <f>IF(C13=0,0,IF(C13="A5071",$M$60,IF(C13="A5070",$M$61,IF(C13="A5078",$M$62,IF(C13="A5170",$M$63)))))</f>
        <v>0</v>
      </c>
      <c r="R60" s="204"/>
      <c r="S60" s="204"/>
      <c r="T60" s="204"/>
      <c r="U60" s="204">
        <f>IF(G13="3L",$M$70,IF(G13="4L",$M$71,IF(G13="5L",$M$72,0)))</f>
        <v>0</v>
      </c>
      <c r="V60" s="204"/>
      <c r="W60" s="204"/>
      <c r="X60" s="204"/>
      <c r="Y60" s="204">
        <f>IF(G13="3L",$M$73,IF(G13="4L",$M$74,IF(G13="5L",$M$75,0)))</f>
        <v>0</v>
      </c>
      <c r="Z60" s="204"/>
      <c r="AA60" s="204"/>
      <c r="AB60" s="204"/>
      <c r="AC60" s="205">
        <f>IF(C13="A5078",Y60,U60)</f>
        <v>0</v>
      </c>
      <c r="AD60" s="205"/>
      <c r="AE60" s="41" t="b">
        <f>IF(I13="無し",0,IF(I13="胸",$M$78,IF(I13="背中",$M$78,IF(I13="胸と背中",$M$79))))</f>
        <v>0</v>
      </c>
      <c r="AF60" s="41" t="b">
        <f>IF(K13="無し",0,IF(K13="事務所名",$M$82,IF(K13="事務所名+氏名",$M$83)))</f>
        <v>0</v>
      </c>
      <c r="AG60" s="41">
        <f>Q60+AC60+AE60+AF60</f>
        <v>0</v>
      </c>
      <c r="AH60" s="42">
        <f>AG60*Y13</f>
        <v>0</v>
      </c>
    </row>
    <row r="61" spans="2:34" s="2" customFormat="1" ht="14.25" hidden="1" x14ac:dyDescent="0.15">
      <c r="B61" t="s">
        <v>32</v>
      </c>
      <c r="C61" t="s">
        <v>44</v>
      </c>
      <c r="E61" t="s">
        <v>45</v>
      </c>
      <c r="F61"/>
      <c r="H61"/>
      <c r="I61" s="220"/>
      <c r="J61" s="220"/>
      <c r="K61" t="s">
        <v>41</v>
      </c>
      <c r="M61" s="45">
        <v>4950</v>
      </c>
      <c r="Q61" s="204">
        <f>IF(C14=0,0,IF(C14="A5071",$M$60,IF(C14="A5070",$M$61,IF(C14="A5078",$M$62,IF(C14="A5170",$M$63)))))</f>
        <v>0</v>
      </c>
      <c r="R61" s="204"/>
      <c r="S61" s="204"/>
      <c r="T61" s="204"/>
      <c r="U61" s="204">
        <f>IF(G14="3L",$M$70,IF(G14="4L",$M$71,IF(G14="5L",$M$72,0)))</f>
        <v>0</v>
      </c>
      <c r="V61" s="204"/>
      <c r="W61" s="204"/>
      <c r="X61" s="204"/>
      <c r="Y61" s="204">
        <f>IF(G14="3L",$M$73,IF(G14="4L",$M$74,IF(G14="5L",$M$75,0)))</f>
        <v>0</v>
      </c>
      <c r="Z61" s="204"/>
      <c r="AA61" s="204"/>
      <c r="AB61" s="204"/>
      <c r="AC61" s="205">
        <f>IF(C14="A5078",Y61,U61)</f>
        <v>0</v>
      </c>
      <c r="AD61" s="205"/>
      <c r="AE61" s="41" t="b">
        <f>IF(I14="無し",0,IF(I14="胸",$M$78,IF(I14="背中",$M$78,IF(I14="胸と背中",$M$79))))</f>
        <v>0</v>
      </c>
      <c r="AF61" s="41" t="b">
        <f>IF(K14="無し",0,IF(K14="事務所名",$M$82,IF(K14="事務所名・氏名",$M$83)))</f>
        <v>0</v>
      </c>
      <c r="AG61" s="41">
        <f>Q61+AC61+AE61+AF61</f>
        <v>0</v>
      </c>
      <c r="AH61" s="42">
        <f>AG61*Y14</f>
        <v>0</v>
      </c>
    </row>
    <row r="62" spans="2:34" s="2" customFormat="1" ht="14.25" hidden="1" x14ac:dyDescent="0.15">
      <c r="B62" t="s">
        <v>46</v>
      </c>
      <c r="C62" t="s">
        <v>47</v>
      </c>
      <c r="E62" t="s">
        <v>48</v>
      </c>
      <c r="F62"/>
      <c r="H62"/>
      <c r="I62" s="220"/>
      <c r="J62" s="220"/>
      <c r="K62" t="s">
        <v>32</v>
      </c>
      <c r="M62" s="45">
        <v>4455</v>
      </c>
      <c r="Q62" s="204">
        <f>IF(C15=0,0,IF(C15="A5071",$M$60,IF(C15="A5070",$M$61,IF(C15="A5078",$M$62,IF(C15="A5170",$M$63)))))</f>
        <v>0</v>
      </c>
      <c r="R62" s="204"/>
      <c r="S62" s="204"/>
      <c r="T62" s="204"/>
      <c r="U62" s="204">
        <f>IF(G15="3L",$M$70,IF(G15="4L",$M$71,IF(G15="5L",$M$72,0)))</f>
        <v>0</v>
      </c>
      <c r="V62" s="204"/>
      <c r="W62" s="204"/>
      <c r="X62" s="204"/>
      <c r="Y62" s="204">
        <f>IF(G15="3L",$M$73,IF(G15="4L",$M$74,IF(G15="5L",$M$75,0)))</f>
        <v>0</v>
      </c>
      <c r="Z62" s="204"/>
      <c r="AA62" s="204"/>
      <c r="AB62" s="204"/>
      <c r="AC62" s="205">
        <f>IF(C15="A5078",Y62,U62)</f>
        <v>0</v>
      </c>
      <c r="AD62" s="205"/>
      <c r="AE62" s="41" t="b">
        <f>IF(I15="無し",0,IF(I15="胸",$M$78,IF(I15="背中",$M$78,IF(I15="胸と背中",$M$79))))</f>
        <v>0</v>
      </c>
      <c r="AF62" s="41" t="b">
        <f>IF(K15="無し",0,IF(K15="事務所名",$M$82,IF(K15="事務所名・氏名",$M$83)))</f>
        <v>0</v>
      </c>
      <c r="AG62" s="41">
        <f>Q62+AC62+AE62+AF62</f>
        <v>0</v>
      </c>
      <c r="AH62" s="42">
        <f>AG62*Y15</f>
        <v>0</v>
      </c>
    </row>
    <row r="63" spans="2:34" s="2" customFormat="1" ht="14.25" hidden="1" x14ac:dyDescent="0.15">
      <c r="B63"/>
      <c r="C63" t="s">
        <v>49</v>
      </c>
      <c r="E63" t="s">
        <v>50</v>
      </c>
      <c r="F63"/>
      <c r="G63"/>
      <c r="H63"/>
      <c r="I63" s="220"/>
      <c r="J63" s="220"/>
      <c r="K63" t="s">
        <v>46</v>
      </c>
      <c r="M63" s="45">
        <v>5830</v>
      </c>
      <c r="Q63" s="204">
        <f>IF(C16=0,0,IF(C16="A5071",$M$60,IF(C16="A5070",$M$61,IF(C16="A5078",$M$62,IF(C16="A5170",$M$63)))))</f>
        <v>0</v>
      </c>
      <c r="R63" s="204"/>
      <c r="S63" s="204"/>
      <c r="T63" s="204"/>
      <c r="U63" s="204">
        <f>IF(G16="3L",$M$70,IF(G16="4L",$M$71,IF(G16="5L",$M$72,0)))</f>
        <v>0</v>
      </c>
      <c r="V63" s="204"/>
      <c r="W63" s="204"/>
      <c r="X63" s="204"/>
      <c r="Y63" s="204">
        <f>IF(G16="3L",$M$73,IF(G16="4L",$M$74,IF(G16="5L",$M$75,0)))</f>
        <v>0</v>
      </c>
      <c r="Z63" s="204"/>
      <c r="AA63" s="204"/>
      <c r="AB63" s="204"/>
      <c r="AC63" s="205">
        <f>IF(C16="A5078",Y63,U63)</f>
        <v>0</v>
      </c>
      <c r="AD63" s="205"/>
      <c r="AE63" s="41" t="b">
        <f>IF(I16="無し",0,IF(I16="胸",$M$78,IF(I16="背中",$M$78,IF(I16="胸と背中",$M$79))))</f>
        <v>0</v>
      </c>
      <c r="AF63" s="41" t="b">
        <f>IF(K16="無し",0,IF(K16="事務所名",$M$82,IF(K16="事務所名・氏名",$M$83)))</f>
        <v>0</v>
      </c>
      <c r="AG63" s="41">
        <f>Q63+AC63+AE63+AF63</f>
        <v>0</v>
      </c>
      <c r="AH63" s="42">
        <f>AG63*Y16</f>
        <v>0</v>
      </c>
    </row>
    <row r="64" spans="2:34" s="2" customFormat="1" ht="14.25" hidden="1" x14ac:dyDescent="0.15">
      <c r="B64"/>
      <c r="C64" t="s">
        <v>51</v>
      </c>
      <c r="E64" t="s">
        <v>52</v>
      </c>
      <c r="F64"/>
      <c r="G64"/>
      <c r="H64"/>
      <c r="I64" s="221" t="s">
        <v>53</v>
      </c>
      <c r="J64" s="221"/>
      <c r="K64" t="s">
        <v>54</v>
      </c>
      <c r="M64" s="45">
        <v>4565</v>
      </c>
      <c r="AH64" s="42"/>
    </row>
    <row r="65" spans="2:34" s="2" customFormat="1" ht="14.25" hidden="1" x14ac:dyDescent="0.15">
      <c r="B65"/>
      <c r="C65"/>
      <c r="E65" t="s">
        <v>55</v>
      </c>
      <c r="F65"/>
      <c r="G65"/>
      <c r="H65"/>
      <c r="I65" s="221"/>
      <c r="J65" s="221"/>
      <c r="K65" t="s">
        <v>56</v>
      </c>
      <c r="M65" s="45">
        <v>4565</v>
      </c>
      <c r="AG65" s="205" t="s">
        <v>33</v>
      </c>
      <c r="AH65" s="42"/>
    </row>
    <row r="66" spans="2:34" s="2" customFormat="1" ht="14.25" hidden="1" x14ac:dyDescent="0.15">
      <c r="B66" t="s">
        <v>54</v>
      </c>
      <c r="C66" t="s">
        <v>35</v>
      </c>
      <c r="E66" t="s">
        <v>57</v>
      </c>
      <c r="F66"/>
      <c r="G66"/>
      <c r="H66"/>
      <c r="I66" s="221"/>
      <c r="J66" s="221"/>
      <c r="K66" t="s">
        <v>58</v>
      </c>
      <c r="M66" s="45">
        <v>5005</v>
      </c>
      <c r="N66"/>
      <c r="O66"/>
      <c r="Q66" s="205" t="s">
        <v>26</v>
      </c>
      <c r="R66" s="205"/>
      <c r="S66" s="205"/>
      <c r="T66" s="205"/>
      <c r="U66" s="205" t="s">
        <v>38</v>
      </c>
      <c r="V66" s="205"/>
      <c r="W66" s="205"/>
      <c r="X66" s="205"/>
      <c r="AG66" s="205"/>
      <c r="AH66" s="42"/>
    </row>
    <row r="67" spans="2:34" s="2" customFormat="1" ht="14.25" hidden="1" x14ac:dyDescent="0.15">
      <c r="B67" t="s">
        <v>56</v>
      </c>
      <c r="C67" t="s">
        <v>42</v>
      </c>
      <c r="E67"/>
      <c r="F67"/>
      <c r="G67"/>
      <c r="H67"/>
      <c r="I67" s="221"/>
      <c r="J67" s="221"/>
      <c r="K67" t="s">
        <v>59</v>
      </c>
      <c r="M67" s="45">
        <v>5005</v>
      </c>
      <c r="N67"/>
      <c r="O67"/>
      <c r="Q67" s="204">
        <f>IF(C18=0,0,IF(C18="A5075",$M$64,IF(C18="A5076(女性)",$M$65,IF(C18="A5175",$M$66,IF(C18="A5176(女性)",$M$67)))))</f>
        <v>0</v>
      </c>
      <c r="R67" s="204"/>
      <c r="S67" s="204"/>
      <c r="T67" s="204"/>
      <c r="U67" s="204">
        <f>IF(G18&gt;111,$F$79,IF(G18&gt;=87,$F$74,0))</f>
        <v>0</v>
      </c>
      <c r="V67" s="204"/>
      <c r="W67" s="204"/>
      <c r="X67" s="204"/>
      <c r="AG67" s="42">
        <f>Q67+U67</f>
        <v>0</v>
      </c>
      <c r="AH67" s="42">
        <f>AG67*Y18</f>
        <v>0</v>
      </c>
    </row>
    <row r="68" spans="2:34" s="2" customFormat="1" ht="14.25" hidden="1" x14ac:dyDescent="0.15">
      <c r="B68" t="s">
        <v>58</v>
      </c>
      <c r="C68" t="s">
        <v>44</v>
      </c>
      <c r="E68" s="36">
        <v>70</v>
      </c>
      <c r="F68" t="s">
        <v>60</v>
      </c>
      <c r="G68"/>
      <c r="H68"/>
      <c r="I68"/>
      <c r="J68"/>
      <c r="K68"/>
      <c r="M68" s="46"/>
      <c r="N68"/>
      <c r="O68"/>
      <c r="Q68" s="204">
        <f>IF(C19=0,0,IF(C19="A5075",$M$64,IF(C19="A5076(女性)",$M$65,IF(C19="A5175",$M$66,IF(C19="A5176(女性)",$M$67)))))</f>
        <v>0</v>
      </c>
      <c r="R68" s="204"/>
      <c r="S68" s="204"/>
      <c r="T68" s="204"/>
      <c r="U68" s="204">
        <f>IF(G19&gt;111,$F$79,IF(G19&gt;=87,$F$74,0))</f>
        <v>0</v>
      </c>
      <c r="V68" s="204"/>
      <c r="W68" s="204"/>
      <c r="X68" s="204"/>
      <c r="AG68" s="42">
        <f>Q68+U68</f>
        <v>0</v>
      </c>
      <c r="AH68" s="42">
        <f>AG68*Y19</f>
        <v>0</v>
      </c>
    </row>
    <row r="69" spans="2:34" s="2" customFormat="1" ht="14.25" hidden="1" x14ac:dyDescent="0.15">
      <c r="B69" t="s">
        <v>59</v>
      </c>
      <c r="C69" t="s">
        <v>47</v>
      </c>
      <c r="E69" s="36">
        <v>73</v>
      </c>
      <c r="F69"/>
      <c r="G69"/>
      <c r="H69"/>
      <c r="I69"/>
      <c r="J69"/>
      <c r="K69" s="44" t="s">
        <v>60</v>
      </c>
      <c r="M69" s="47"/>
      <c r="N69"/>
      <c r="O69"/>
      <c r="Q69" s="204">
        <f>IF(C20=0,0,IF(C20="A5075",$M$64,IF(C20="A5076(女性)",$M$65,IF(C20="A5175",$M$66,IF(C20="A5176(女性)",$M$67)))))</f>
        <v>0</v>
      </c>
      <c r="R69" s="204"/>
      <c r="S69" s="204"/>
      <c r="T69" s="204"/>
      <c r="U69" s="204">
        <f>IF(G20&gt;111,$F$79,IF(G20&gt;=87,$F$74,0))</f>
        <v>0</v>
      </c>
      <c r="V69" s="204"/>
      <c r="W69" s="204"/>
      <c r="X69" s="204"/>
      <c r="AG69" s="42">
        <f>Q69+U69</f>
        <v>0</v>
      </c>
      <c r="AH69" s="42">
        <f>AG69*Y20</f>
        <v>0</v>
      </c>
    </row>
    <row r="70" spans="2:34" s="2" customFormat="1" ht="14.25" hidden="1" x14ac:dyDescent="0.15">
      <c r="B70"/>
      <c r="C70" t="s">
        <v>49</v>
      </c>
      <c r="E70" s="36">
        <v>76</v>
      </c>
      <c r="F70"/>
      <c r="G70"/>
      <c r="H70"/>
      <c r="I70"/>
      <c r="J70"/>
      <c r="K70" t="s">
        <v>61</v>
      </c>
      <c r="M70" s="45"/>
      <c r="N70"/>
      <c r="O70"/>
      <c r="Q70" s="204">
        <f>IF(C21=0,0,IF(C21="A5075",$M$64,IF(C21="A5076(女性)",$M$65,IF(C21="A5175",$M$66,IF(C21="A5176(女性)",$M$67)))))</f>
        <v>0</v>
      </c>
      <c r="R70" s="204"/>
      <c r="S70" s="204"/>
      <c r="T70" s="204"/>
      <c r="U70" s="204">
        <f>IF(G21&gt;111,$F$79,IF(G21&gt;=87,$F$74,0))</f>
        <v>0</v>
      </c>
      <c r="V70" s="204"/>
      <c r="W70" s="204"/>
      <c r="X70" s="204"/>
      <c r="AG70" s="42">
        <f>Q70+U70</f>
        <v>0</v>
      </c>
      <c r="AH70" s="42">
        <f>AG70*Y21</f>
        <v>0</v>
      </c>
    </row>
    <row r="71" spans="2:34" s="2" customFormat="1" ht="14.25" hidden="1" x14ac:dyDescent="0.15">
      <c r="B71"/>
      <c r="C71"/>
      <c r="E71" s="36">
        <v>79</v>
      </c>
      <c r="F71"/>
      <c r="G71"/>
      <c r="H71"/>
      <c r="I71"/>
      <c r="J71"/>
      <c r="K71" t="s">
        <v>62</v>
      </c>
      <c r="M71" s="45"/>
      <c r="N71"/>
      <c r="O71"/>
    </row>
    <row r="72" spans="2:34" s="2" customFormat="1" ht="14.25" hidden="1" x14ac:dyDescent="0.15">
      <c r="B72"/>
      <c r="C72"/>
      <c r="E72" s="36">
        <v>82</v>
      </c>
      <c r="F72"/>
      <c r="G72"/>
      <c r="H72"/>
      <c r="I72"/>
      <c r="J72"/>
      <c r="K72" t="s">
        <v>63</v>
      </c>
      <c r="M72" s="45"/>
      <c r="N72"/>
      <c r="O72"/>
    </row>
    <row r="73" spans="2:34" s="2" customFormat="1" ht="14.25" hidden="1" x14ac:dyDescent="0.15">
      <c r="B73" t="s">
        <v>64</v>
      </c>
      <c r="C73"/>
      <c r="E73" s="36">
        <v>85</v>
      </c>
      <c r="F73"/>
      <c r="G73"/>
      <c r="H73"/>
      <c r="I73"/>
      <c r="J73"/>
      <c r="K73" t="s">
        <v>65</v>
      </c>
      <c r="M73" s="45"/>
      <c r="N73"/>
      <c r="O73"/>
    </row>
    <row r="74" spans="2:34" s="2" customFormat="1" ht="14.25" hidden="1" x14ac:dyDescent="0.15">
      <c r="B74" t="s">
        <v>25</v>
      </c>
      <c r="C74"/>
      <c r="E74" s="36">
        <v>88</v>
      </c>
      <c r="F74" s="45"/>
      <c r="G74"/>
      <c r="H74"/>
      <c r="I74"/>
      <c r="J74"/>
      <c r="K74" t="s">
        <v>66</v>
      </c>
      <c r="M74" s="45"/>
      <c r="N74"/>
      <c r="O74"/>
    </row>
    <row r="75" spans="2:34" s="2" customFormat="1" ht="14.25" hidden="1" x14ac:dyDescent="0.15">
      <c r="B75" t="s">
        <v>67</v>
      </c>
      <c r="C75"/>
      <c r="E75" s="36">
        <v>91</v>
      </c>
      <c r="F75" s="45"/>
      <c r="G75"/>
      <c r="H75"/>
      <c r="I75"/>
      <c r="J75"/>
      <c r="K75" t="s">
        <v>68</v>
      </c>
      <c r="M75" s="45"/>
      <c r="N75"/>
      <c r="O75"/>
    </row>
    <row r="76" spans="2:34" s="2" customFormat="1" ht="14.25" hidden="1" x14ac:dyDescent="0.15">
      <c r="B76" t="s">
        <v>69</v>
      </c>
      <c r="C76"/>
      <c r="E76" s="36">
        <v>95</v>
      </c>
      <c r="F76" s="45"/>
      <c r="G76"/>
      <c r="H76"/>
      <c r="I76"/>
      <c r="J76"/>
      <c r="K76"/>
      <c r="L76"/>
      <c r="M76" s="46"/>
      <c r="N76"/>
      <c r="O76"/>
    </row>
    <row r="77" spans="2:34" s="2" customFormat="1" ht="14.25" hidden="1" x14ac:dyDescent="0.15">
      <c r="B77"/>
      <c r="C77"/>
      <c r="E77" s="36">
        <v>100</v>
      </c>
      <c r="F77" s="45"/>
      <c r="G77"/>
      <c r="H77"/>
      <c r="I77"/>
      <c r="J77"/>
      <c r="K77" t="s">
        <v>18</v>
      </c>
      <c r="L77" s="39"/>
      <c r="M77" s="46"/>
      <c r="N77"/>
      <c r="O77"/>
    </row>
    <row r="78" spans="2:34" s="2" customFormat="1" ht="14.25" hidden="1" x14ac:dyDescent="0.15">
      <c r="B78" t="s">
        <v>64</v>
      </c>
      <c r="C78"/>
      <c r="E78" s="36">
        <v>106</v>
      </c>
      <c r="F78" s="45"/>
      <c r="G78"/>
      <c r="H78"/>
      <c r="I78"/>
      <c r="J78"/>
      <c r="K78" t="s">
        <v>70</v>
      </c>
      <c r="M78" s="46">
        <v>1380</v>
      </c>
      <c r="N78"/>
      <c r="O78"/>
    </row>
    <row r="79" spans="2:34" s="2" customFormat="1" ht="14.25" hidden="1" x14ac:dyDescent="0.15">
      <c r="B79" t="s">
        <v>71</v>
      </c>
      <c r="C79"/>
      <c r="E79" s="36">
        <v>112</v>
      </c>
      <c r="F79" s="45"/>
      <c r="G79"/>
      <c r="H79"/>
      <c r="I79"/>
      <c r="J79"/>
      <c r="K79" t="s">
        <v>72</v>
      </c>
      <c r="M79" s="46">
        <v>2760</v>
      </c>
      <c r="N79"/>
      <c r="O79"/>
    </row>
    <row r="80" spans="2:34" s="2" customFormat="1" ht="14.25" hidden="1" x14ac:dyDescent="0.15">
      <c r="B80" t="s">
        <v>73</v>
      </c>
      <c r="C80"/>
      <c r="E80" s="36">
        <v>120</v>
      </c>
      <c r="F80" s="45"/>
      <c r="G80"/>
      <c r="H80"/>
      <c r="I80"/>
      <c r="J80"/>
      <c r="K80"/>
      <c r="M80" s="46"/>
      <c r="N80"/>
      <c r="O80"/>
    </row>
    <row r="81" spans="2:13" s="2" customFormat="1" ht="14.25" hidden="1" x14ac:dyDescent="0.15">
      <c r="B81"/>
      <c r="K81" t="s">
        <v>19</v>
      </c>
      <c r="M81" s="46"/>
    </row>
    <row r="82" spans="2:13" s="2" customFormat="1" ht="14.25" hidden="1" x14ac:dyDescent="0.15">
      <c r="B82" t="s">
        <v>74</v>
      </c>
      <c r="C82" s="2" t="s">
        <v>89</v>
      </c>
      <c r="K82" t="s">
        <v>71</v>
      </c>
      <c r="M82" s="46"/>
    </row>
    <row r="83" spans="2:13" s="2" customFormat="1" ht="14.25" hidden="1" x14ac:dyDescent="0.15">
      <c r="B83" t="s">
        <v>75</v>
      </c>
      <c r="C83" s="2" t="s">
        <v>90</v>
      </c>
      <c r="K83" t="s">
        <v>76</v>
      </c>
      <c r="M83" s="46"/>
    </row>
    <row r="84" spans="2:13" s="2" customFormat="1" ht="14.25" hidden="1" x14ac:dyDescent="0.15">
      <c r="B84" t="s">
        <v>77</v>
      </c>
    </row>
    <row r="85" spans="2:13" s="2" customFormat="1" ht="14.25" hidden="1" x14ac:dyDescent="0.15">
      <c r="B85" t="s">
        <v>78</v>
      </c>
    </row>
    <row r="86" spans="2:13" s="2" customFormat="1" ht="14.25" hidden="1" x14ac:dyDescent="0.15">
      <c r="B86" t="s">
        <v>79</v>
      </c>
    </row>
    <row r="87" spans="2:13" s="2" customFormat="1" ht="14.25" hidden="1" x14ac:dyDescent="0.15">
      <c r="B87" t="s">
        <v>80</v>
      </c>
    </row>
    <row r="88" spans="2:13" s="2" customFormat="1" ht="14.25" x14ac:dyDescent="0.15"/>
    <row r="89" spans="2:13" s="2" customFormat="1" ht="14.25" x14ac:dyDescent="0.15"/>
    <row r="90" spans="2:13" s="2" customFormat="1" ht="14.25" x14ac:dyDescent="0.15"/>
    <row r="91" spans="2:13" s="2" customFormat="1" ht="14.25" x14ac:dyDescent="0.15"/>
    <row r="92" spans="2:13" s="2" customFormat="1" ht="14.25" x14ac:dyDescent="0.15"/>
    <row r="93" spans="2:13" s="2" customFormat="1" ht="14.25" x14ac:dyDescent="0.15"/>
    <row r="94" spans="2:13" s="2" customFormat="1" ht="14.25" x14ac:dyDescent="0.15"/>
    <row r="95" spans="2:13" s="2" customFormat="1" ht="14.25" x14ac:dyDescent="0.15"/>
    <row r="96" spans="2:13" s="2" customFormat="1" ht="14.25" x14ac:dyDescent="0.15"/>
    <row r="97" spans="2:33" s="2" customFormat="1" ht="14.25" x14ac:dyDescent="0.15"/>
    <row r="98" spans="2:33" s="2" customFormat="1" ht="14.25" x14ac:dyDescent="0.15"/>
    <row r="99" spans="2:33" s="2" customFormat="1" ht="14.25" x14ac:dyDescent="0.15"/>
    <row r="100" spans="2:33" s="2" customFormat="1" ht="14.25" x14ac:dyDescent="0.15"/>
    <row r="101" spans="2:33" s="2" customFormat="1" ht="14.25" x14ac:dyDescent="0.15"/>
    <row r="102" spans="2:33" s="2" customFormat="1" x14ac:dyDescent="0.2">
      <c r="AD102" s="1"/>
      <c r="AE102" s="1"/>
      <c r="AF102" s="1"/>
      <c r="AG102" s="1"/>
    </row>
    <row r="103" spans="2:33" s="2" customFormat="1" x14ac:dyDescent="0.2">
      <c r="AD103" s="1"/>
      <c r="AE103" s="1"/>
      <c r="AF103" s="1"/>
      <c r="AG103" s="1"/>
    </row>
    <row r="104" spans="2:33" s="2" customFormat="1" x14ac:dyDescent="0.2">
      <c r="AD104" s="1"/>
      <c r="AE104" s="1"/>
      <c r="AF104" s="1"/>
      <c r="AG104" s="1"/>
    </row>
    <row r="105" spans="2:33" s="2" customFormat="1" x14ac:dyDescent="0.2">
      <c r="AD105" s="1"/>
      <c r="AE105" s="1"/>
      <c r="AF105" s="1"/>
      <c r="AG105" s="1"/>
    </row>
    <row r="106" spans="2:33" s="2" customFormat="1" x14ac:dyDescent="0.2">
      <c r="AD106" s="1"/>
      <c r="AE106" s="1"/>
      <c r="AF106" s="1"/>
      <c r="AG106" s="1"/>
    </row>
    <row r="107" spans="2:33" x14ac:dyDescent="0.2">
      <c r="B107" s="2"/>
    </row>
  </sheetData>
  <sheetProtection password="CF66" sheet="1" objects="1" scenarios="1"/>
  <mergeCells count="150">
    <mergeCell ref="J38:M38"/>
    <mergeCell ref="J39:M39"/>
    <mergeCell ref="J40:M40"/>
    <mergeCell ref="G43:M43"/>
    <mergeCell ref="G37:M37"/>
    <mergeCell ref="J44:M44"/>
    <mergeCell ref="J45:M45"/>
    <mergeCell ref="C37:E37"/>
    <mergeCell ref="D38:E38"/>
    <mergeCell ref="D39:E39"/>
    <mergeCell ref="D40:E40"/>
    <mergeCell ref="C43:E43"/>
    <mergeCell ref="D44:E44"/>
    <mergeCell ref="G38:I38"/>
    <mergeCell ref="G39:I39"/>
    <mergeCell ref="G40:I40"/>
    <mergeCell ref="G44:I44"/>
    <mergeCell ref="D45:E45"/>
    <mergeCell ref="D46:E46"/>
    <mergeCell ref="G45:I45"/>
    <mergeCell ref="G46:I46"/>
    <mergeCell ref="J46:M46"/>
    <mergeCell ref="Q70:T70"/>
    <mergeCell ref="U70:X70"/>
    <mergeCell ref="Q69:T69"/>
    <mergeCell ref="U69:X69"/>
    <mergeCell ref="U67:X67"/>
    <mergeCell ref="Q63:T63"/>
    <mergeCell ref="U63:X63"/>
    <mergeCell ref="I60:J63"/>
    <mergeCell ref="I64:J67"/>
    <mergeCell ref="AG65:AG66"/>
    <mergeCell ref="Q68:T68"/>
    <mergeCell ref="U68:X68"/>
    <mergeCell ref="Y63:AB63"/>
    <mergeCell ref="AC63:AD63"/>
    <mergeCell ref="U60:X60"/>
    <mergeCell ref="AG58:AG59"/>
    <mergeCell ref="Q61:T61"/>
    <mergeCell ref="Q66:T66"/>
    <mergeCell ref="Q67:T67"/>
    <mergeCell ref="U66:X66"/>
    <mergeCell ref="Q62:T62"/>
    <mergeCell ref="U62:X62"/>
    <mergeCell ref="Y62:AB62"/>
    <mergeCell ref="AC62:AD62"/>
    <mergeCell ref="Q60:T60"/>
    <mergeCell ref="U59:X59"/>
    <mergeCell ref="Q59:T59"/>
    <mergeCell ref="Q2:U2"/>
    <mergeCell ref="Y2:AC2"/>
    <mergeCell ref="O4:Y4"/>
    <mergeCell ref="AA16:AD16"/>
    <mergeCell ref="W17:X17"/>
    <mergeCell ref="U61:X61"/>
    <mergeCell ref="Y61:AB61"/>
    <mergeCell ref="AC61:AD61"/>
    <mergeCell ref="Y60:AB60"/>
    <mergeCell ref="AC60:AD60"/>
    <mergeCell ref="AC59:AD59"/>
    <mergeCell ref="Y58:AB58"/>
    <mergeCell ref="U58:X58"/>
    <mergeCell ref="AA17:AD17"/>
    <mergeCell ref="Y59:AB59"/>
    <mergeCell ref="AA21:AD21"/>
    <mergeCell ref="W21:X21"/>
    <mergeCell ref="Y21:Z21"/>
    <mergeCell ref="Y15:Z15"/>
    <mergeCell ref="X6:AC6"/>
    <mergeCell ref="Y19:Z19"/>
    <mergeCell ref="W18:X18"/>
    <mergeCell ref="X7:AC7"/>
    <mergeCell ref="L22:Z22"/>
    <mergeCell ref="B13:B16"/>
    <mergeCell ref="Y20:Z20"/>
    <mergeCell ref="AA20:AD20"/>
    <mergeCell ref="AA18:AD18"/>
    <mergeCell ref="AA19:AD19"/>
    <mergeCell ref="W15:X15"/>
    <mergeCell ref="AA13:AD13"/>
    <mergeCell ref="W14:X14"/>
    <mergeCell ref="W16:X16"/>
    <mergeCell ref="Y17:Z17"/>
    <mergeCell ref="W19:X19"/>
    <mergeCell ref="W20:X20"/>
    <mergeCell ref="Y16:Z16"/>
    <mergeCell ref="AA14:AD14"/>
    <mergeCell ref="AA15:AD15"/>
    <mergeCell ref="W13:X13"/>
    <mergeCell ref="Y13:Z13"/>
    <mergeCell ref="Y14:Z14"/>
    <mergeCell ref="D8:M8"/>
    <mergeCell ref="P8:U8"/>
    <mergeCell ref="X8:AC8"/>
    <mergeCell ref="I12:J12"/>
    <mergeCell ref="AA22:AD22"/>
    <mergeCell ref="AA12:AD12"/>
    <mergeCell ref="Y12:Z12"/>
    <mergeCell ref="Q11:AD11"/>
    <mergeCell ref="W12:X12"/>
    <mergeCell ref="Y18:Z18"/>
    <mergeCell ref="M12:V12"/>
    <mergeCell ref="M13:R13"/>
    <mergeCell ref="M14:R14"/>
    <mergeCell ref="M15:R15"/>
    <mergeCell ref="M16:R16"/>
    <mergeCell ref="S13:V13"/>
    <mergeCell ref="S14:V14"/>
    <mergeCell ref="S15:V15"/>
    <mergeCell ref="S16:V16"/>
    <mergeCell ref="G21:H21"/>
    <mergeCell ref="C6:F6"/>
    <mergeCell ref="J6:M6"/>
    <mergeCell ref="P6:Q6"/>
    <mergeCell ref="R6:U6"/>
    <mergeCell ref="G20:H20"/>
    <mergeCell ref="G19:H19"/>
    <mergeCell ref="G18:H18"/>
    <mergeCell ref="G16:H16"/>
    <mergeCell ref="G15:H15"/>
    <mergeCell ref="G13:H13"/>
    <mergeCell ref="G14:H14"/>
    <mergeCell ref="G17:H17"/>
    <mergeCell ref="P7:U7"/>
    <mergeCell ref="G12:H12"/>
    <mergeCell ref="I13:J13"/>
    <mergeCell ref="I14:J14"/>
    <mergeCell ref="I15:J15"/>
    <mergeCell ref="I16:J16"/>
    <mergeCell ref="K12:L12"/>
    <mergeCell ref="K13:L13"/>
    <mergeCell ref="K14:L14"/>
    <mergeCell ref="K15:L15"/>
    <mergeCell ref="K16:L16"/>
    <mergeCell ref="B10:H10"/>
    <mergeCell ref="B26:I26"/>
    <mergeCell ref="B29:K29"/>
    <mergeCell ref="B30:AD32"/>
    <mergeCell ref="L25:AD25"/>
    <mergeCell ref="I17:V17"/>
    <mergeCell ref="I18:V18"/>
    <mergeCell ref="I19:V19"/>
    <mergeCell ref="I20:V20"/>
    <mergeCell ref="I21:V21"/>
    <mergeCell ref="B18:B21"/>
    <mergeCell ref="B24:C24"/>
    <mergeCell ref="B27:K27"/>
    <mergeCell ref="B28:J28"/>
    <mergeCell ref="B25:I25"/>
    <mergeCell ref="L28:AD28"/>
  </mergeCells>
  <phoneticPr fontId="2"/>
  <dataValidations count="9">
    <dataValidation type="list" allowBlank="1" showInputMessage="1" showErrorMessage="1" sqref="C13:C16">
      <formula1>$B$59:$B$62</formula1>
    </dataValidation>
    <dataValidation type="list" allowBlank="1" showInputMessage="1" showErrorMessage="1" sqref="G13:H16">
      <formula1>$E$59:$E$66</formula1>
    </dataValidation>
    <dataValidation type="list" allowBlank="1" showInputMessage="1" showErrorMessage="1" sqref="I13:J16">
      <formula1>$B$74:$B$76</formula1>
    </dataValidation>
    <dataValidation type="list" allowBlank="1" showInputMessage="1" showErrorMessage="1" sqref="W13:X16">
      <formula1>$B$82:$B$87</formula1>
    </dataValidation>
    <dataValidation type="list" allowBlank="1" showInputMessage="1" showErrorMessage="1" sqref="C18:C21">
      <formula1>$B$66:$B$69</formula1>
    </dataValidation>
    <dataValidation type="list" allowBlank="1" showInputMessage="1" showErrorMessage="1" sqref="G18:H21">
      <formula1>$E$68:$E$80</formula1>
    </dataValidation>
    <dataValidation type="list" allowBlank="1" showInputMessage="1" showErrorMessage="1" sqref="K13:K16">
      <formula1>$B$78:$B$80</formula1>
    </dataValidation>
    <dataValidation type="list" allowBlank="1" showInputMessage="1" showErrorMessage="1" sqref="F13:F16">
      <formula1>$C$59:$C$64</formula1>
    </dataValidation>
    <dataValidation type="list" allowBlank="1" showInputMessage="1" showErrorMessage="1" sqref="F18:F21">
      <formula1>$C$66:$C$70</formula1>
    </dataValidation>
  </dataValidations>
  <printOptions horizontalCentered="1" verticalCentered="1"/>
  <pageMargins left="0.25" right="0.25" top="0.75" bottom="0.75" header="0.3" footer="0.3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48" r:id="rId4" name=" 28">
              <controlPr defaultSize="0" print="0" uiObject="1" autoLin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247650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作業服　発注書 (金額計算)</vt:lpstr>
      <vt:lpstr>'作業服　発注書 (金額計算)'!Print_Area</vt:lpstr>
    </vt:vector>
  </TitlesOfParts>
  <Manager/>
  <Company>maluju-m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maluju</dc:creator>
  <cp:keywords/>
  <dc:description/>
  <cp:lastModifiedBy>谷</cp:lastModifiedBy>
  <cp:revision/>
  <cp:lastPrinted>2022-06-02T11:30:07Z</cp:lastPrinted>
  <dcterms:created xsi:type="dcterms:W3CDTF">2005-09-14T01:28:29Z</dcterms:created>
  <dcterms:modified xsi:type="dcterms:W3CDTF">2023-11-21T01:45:45Z</dcterms:modified>
  <cp:category/>
  <cp:contentStatus/>
</cp:coreProperties>
</file>